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5\03_マッセ大阪（提出データ）\02Excel\"/>
    </mc:Choice>
  </mc:AlternateContent>
  <xr:revisionPtr revIDLastSave="0" documentId="13_ncr:1_{FCDF6970-6BAE-41C3-9B12-89511A54DB63}" xr6:coauthVersionLast="47" xr6:coauthVersionMax="47" xr10:uidLastSave="{00000000-0000-0000-0000-000000000000}"/>
  <bookViews>
    <workbookView xWindow="-108" yWindow="-108" windowWidth="23256" windowHeight="14160" tabRatio="808" xr2:uid="{00000000-000D-0000-FFFF-FFFF00000000}"/>
  </bookViews>
  <sheets>
    <sheet name="①税額の推移（提出用）" sheetId="6" r:id="rId1"/>
    <sheet name="②総括表（提出用）" sheetId="9" r:id="rId2"/>
    <sheet name="③徴収実績（提出用）" sheetId="1" r:id="rId3"/>
    <sheet name="★決算統計　普通税" sheetId="11" state="hidden" r:id="rId4"/>
    <sheet name="★決算統計　目的税" sheetId="10" state="hidden" r:id="rId5"/>
    <sheet name="★徴収率　普通税" sheetId="12" state="hidden" r:id="rId6"/>
    <sheet name="★徴収率　目的税" sheetId="13" state="hidden" r:id="rId7"/>
  </sheets>
  <definedNames>
    <definedName name="_xlnm.Print_Area" localSheetId="3">'★決算統計　普通税'!$A$1:$HJ$57</definedName>
    <definedName name="_xlnm.Print_Area" localSheetId="4">'★決算統計　目的税'!$A$1:$EG$57</definedName>
    <definedName name="_xlnm.Print_Area" localSheetId="5">'★徴収率　普通税'!$A$1:$BV$57</definedName>
    <definedName name="_xlnm.Print_Area" localSheetId="6">'★徴収率　目的税'!$A$1:$AU$57</definedName>
    <definedName name="_xlnm.Print_Area" localSheetId="0">'①税額の推移（提出用）'!$A$1:$P$82</definedName>
    <definedName name="_xlnm.Print_Area" localSheetId="1">'②総括表（提出用）'!$A$1:$M$43</definedName>
    <definedName name="_xlnm.Print_Area" localSheetId="2">'③徴収実績（提出用）'!$A$1:$HR$56</definedName>
    <definedName name="_xlnm.Print_Titles" localSheetId="3">'★決算統計　普通税'!$A:$B,'★決算統計　普通税'!$1:$7</definedName>
    <definedName name="_xlnm.Print_Titles" localSheetId="4">'★決算統計　目的税'!$A:$B,'★決算統計　目的税'!$1:$7</definedName>
    <definedName name="_xlnm.Print_Titles" localSheetId="5">'★徴収率　普通税'!$A:$B,'★徴収率　普通税'!$1:$7</definedName>
    <definedName name="_xlnm.Print_Titles" localSheetId="6">'★徴収率　目的税'!$A:$B,'★徴収率　目的税'!$1:$7</definedName>
    <definedName name="_xlnm.Print_Titles" localSheetId="2">'③徴収実績（提出用）'!$A:$A,'③徴収実績（提出用）'!$1:$4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5" i="1" l="1"/>
  <c r="C42" i="11" l="1"/>
  <c r="EW8" i="1"/>
  <c r="FP9" i="1" l="1"/>
  <c r="FO51" i="1" l="1"/>
  <c r="FO48" i="1"/>
  <c r="FO47" i="1"/>
  <c r="FO46" i="1"/>
  <c r="FO45" i="1"/>
  <c r="FO43" i="1"/>
  <c r="FO42" i="1"/>
  <c r="FP38" i="1"/>
  <c r="FN38" i="1"/>
  <c r="FP37" i="1"/>
  <c r="FN37" i="1"/>
  <c r="FO36" i="1"/>
  <c r="FP32" i="1"/>
  <c r="FN32" i="1"/>
  <c r="FO31" i="1"/>
  <c r="FP30" i="1"/>
  <c r="FN30" i="1"/>
  <c r="FN12" i="1"/>
  <c r="FO12" i="1"/>
  <c r="FO27" i="1"/>
  <c r="FN27" i="1"/>
  <c r="FO25" i="1"/>
  <c r="FP20" i="1"/>
  <c r="FN20" i="1"/>
  <c r="FP17" i="1"/>
  <c r="FN17" i="1"/>
  <c r="FP16" i="1"/>
  <c r="FN16" i="1"/>
  <c r="FP15" i="1"/>
  <c r="FN15" i="1"/>
  <c r="FO15" i="1"/>
  <c r="FN9" i="1"/>
  <c r="FO44" i="1"/>
  <c r="FO49" i="1"/>
  <c r="FO50" i="1"/>
  <c r="FO40" i="1"/>
  <c r="FO9" i="1"/>
  <c r="FO10" i="1"/>
  <c r="FO11" i="1"/>
  <c r="FO13" i="1"/>
  <c r="FO14" i="1"/>
  <c r="FO16" i="1"/>
  <c r="FO17" i="1"/>
  <c r="FO18" i="1"/>
  <c r="FO19" i="1"/>
  <c r="FO20" i="1"/>
  <c r="FO21" i="1"/>
  <c r="FO22" i="1"/>
  <c r="FO23" i="1"/>
  <c r="FO24" i="1"/>
  <c r="FO26" i="1"/>
  <c r="FO28" i="1"/>
  <c r="FO29" i="1"/>
  <c r="FO30" i="1"/>
  <c r="FO32" i="1"/>
  <c r="FO33" i="1"/>
  <c r="FO34" i="1"/>
  <c r="FO35" i="1"/>
  <c r="FO37" i="1"/>
  <c r="FO38" i="1"/>
  <c r="FO8" i="1"/>
  <c r="FO6" i="1"/>
  <c r="FO5" i="1"/>
  <c r="EX5" i="1"/>
  <c r="FO53" i="1"/>
  <c r="FO54" i="1"/>
  <c r="FO55" i="1"/>
  <c r="EO9" i="1" l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O8" i="1"/>
  <c r="EM8" i="1"/>
  <c r="EO6" i="1"/>
  <c r="EM6" i="1"/>
  <c r="EO5" i="1"/>
  <c r="EM5" i="1"/>
  <c r="FP54" i="1" l="1"/>
  <c r="FP55" i="1"/>
  <c r="FN54" i="1"/>
  <c r="FN55" i="1"/>
  <c r="FP53" i="1"/>
  <c r="FN53" i="1"/>
  <c r="FP43" i="1"/>
  <c r="FP44" i="1"/>
  <c r="FP45" i="1"/>
  <c r="FP46" i="1"/>
  <c r="FP47" i="1"/>
  <c r="FP48" i="1"/>
  <c r="FP49" i="1"/>
  <c r="FP50" i="1"/>
  <c r="FP51" i="1"/>
  <c r="FN43" i="1"/>
  <c r="FN44" i="1"/>
  <c r="FN45" i="1"/>
  <c r="FN46" i="1"/>
  <c r="FN47" i="1"/>
  <c r="FN48" i="1"/>
  <c r="FN49" i="1"/>
  <c r="FN50" i="1"/>
  <c r="FN51" i="1"/>
  <c r="FP42" i="1"/>
  <c r="FN42" i="1"/>
  <c r="FP40" i="1"/>
  <c r="FN40" i="1"/>
  <c r="FP10" i="1"/>
  <c r="FP11" i="1"/>
  <c r="FP12" i="1"/>
  <c r="FP13" i="1"/>
  <c r="FP14" i="1"/>
  <c r="FP18" i="1"/>
  <c r="FP19" i="1"/>
  <c r="FP21" i="1"/>
  <c r="FP22" i="1"/>
  <c r="FP23" i="1"/>
  <c r="FP24" i="1"/>
  <c r="FP25" i="1"/>
  <c r="FP26" i="1"/>
  <c r="FP27" i="1"/>
  <c r="FP28" i="1"/>
  <c r="FP29" i="1"/>
  <c r="FP31" i="1"/>
  <c r="FP33" i="1"/>
  <c r="FP34" i="1"/>
  <c r="FP35" i="1"/>
  <c r="FP36" i="1"/>
  <c r="FN10" i="1"/>
  <c r="FN11" i="1"/>
  <c r="FN13" i="1"/>
  <c r="FN14" i="1"/>
  <c r="FN18" i="1"/>
  <c r="FN19" i="1"/>
  <c r="FN21" i="1"/>
  <c r="FN22" i="1"/>
  <c r="FN23" i="1"/>
  <c r="FN24" i="1"/>
  <c r="FN25" i="1"/>
  <c r="FN26" i="1"/>
  <c r="FN28" i="1"/>
  <c r="FN29" i="1"/>
  <c r="FN31" i="1"/>
  <c r="FN33" i="1"/>
  <c r="FN34" i="1"/>
  <c r="FN35" i="1"/>
  <c r="FN36" i="1"/>
  <c r="FP8" i="1"/>
  <c r="FN8" i="1"/>
  <c r="FP6" i="1"/>
  <c r="FN6" i="1"/>
  <c r="FP5" i="1"/>
  <c r="FN5" i="1"/>
  <c r="FM11" i="1" l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6" i="1"/>
  <c r="FM28" i="1"/>
  <c r="FM29" i="1"/>
  <c r="FM30" i="1"/>
  <c r="FM32" i="1"/>
  <c r="FM33" i="1"/>
  <c r="FM34" i="1"/>
  <c r="FM35" i="1"/>
  <c r="FM37" i="1"/>
  <c r="FM38" i="1"/>
  <c r="FL11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6" i="1"/>
  <c r="FL28" i="1"/>
  <c r="FL29" i="1"/>
  <c r="FL30" i="1"/>
  <c r="FL32" i="1"/>
  <c r="FL33" i="1"/>
  <c r="FL34" i="1"/>
  <c r="FL35" i="1"/>
  <c r="FL37" i="1"/>
  <c r="FL38" i="1"/>
  <c r="FK11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6" i="1"/>
  <c r="FK28" i="1"/>
  <c r="FK29" i="1"/>
  <c r="FK30" i="1"/>
  <c r="FK32" i="1"/>
  <c r="FK33" i="1"/>
  <c r="FK34" i="1"/>
  <c r="FK35" i="1"/>
  <c r="FK37" i="1"/>
  <c r="FK38" i="1"/>
  <c r="FJ11" i="1"/>
  <c r="FJ13" i="1"/>
  <c r="FJ14" i="1"/>
  <c r="FJ15" i="1"/>
  <c r="FJ16" i="1"/>
  <c r="FJ17" i="1"/>
  <c r="FJ18" i="1"/>
  <c r="FJ19" i="1"/>
  <c r="FJ20" i="1"/>
  <c r="FJ21" i="1"/>
  <c r="FJ22" i="1"/>
  <c r="FJ23" i="1"/>
  <c r="FJ24" i="1"/>
  <c r="FJ26" i="1"/>
  <c r="FJ28" i="1"/>
  <c r="FJ29" i="1"/>
  <c r="FJ30" i="1"/>
  <c r="FJ32" i="1"/>
  <c r="FJ33" i="1"/>
  <c r="FJ34" i="1"/>
  <c r="FJ35" i="1"/>
  <c r="FJ37" i="1"/>
  <c r="FJ38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6" i="1"/>
  <c r="FH28" i="1"/>
  <c r="FH29" i="1"/>
  <c r="FH30" i="1"/>
  <c r="FH32" i="1"/>
  <c r="FH33" i="1"/>
  <c r="FH34" i="1"/>
  <c r="FH35" i="1"/>
  <c r="FH37" i="1"/>
  <c r="FH38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6" i="1"/>
  <c r="FI28" i="1"/>
  <c r="FI29" i="1"/>
  <c r="FI30" i="1"/>
  <c r="FI32" i="1"/>
  <c r="FI33" i="1"/>
  <c r="FI34" i="1"/>
  <c r="FI35" i="1"/>
  <c r="FI37" i="1"/>
  <c r="FI38" i="1"/>
  <c r="FM49" i="1"/>
  <c r="FM50" i="1"/>
  <c r="FL49" i="1"/>
  <c r="FL50" i="1"/>
  <c r="FK49" i="1"/>
  <c r="FK50" i="1"/>
  <c r="FJ49" i="1"/>
  <c r="FJ50" i="1"/>
  <c r="FI49" i="1"/>
  <c r="FI50" i="1"/>
  <c r="FH49" i="1"/>
  <c r="FH50" i="1"/>
  <c r="HN43" i="1"/>
  <c r="HK43" i="1"/>
  <c r="HN34" i="1"/>
  <c r="HO34" i="1"/>
  <c r="HM34" i="1"/>
  <c r="HQ34" i="1"/>
  <c r="HR34" i="1"/>
  <c r="HP34" i="1"/>
  <c r="HK34" i="1"/>
  <c r="HL34" i="1"/>
  <c r="HJ34" i="1"/>
  <c r="DY42" i="10" l="1"/>
  <c r="DZ42" i="10"/>
  <c r="EA42" i="10"/>
  <c r="ED42" i="10"/>
  <c r="EE42" i="10"/>
  <c r="EF42" i="10"/>
  <c r="K42" i="11" l="1"/>
  <c r="F42" i="11"/>
  <c r="G42" i="11"/>
  <c r="D42" i="11"/>
  <c r="E42" i="11"/>
  <c r="H42" i="11"/>
  <c r="I42" i="11"/>
  <c r="J42" i="11"/>
  <c r="EQ62" i="1" l="1"/>
  <c r="ER62" i="1"/>
  <c r="EQ60" i="1"/>
  <c r="HO43" i="1" l="1"/>
  <c r="HM43" i="1"/>
  <c r="HP44" i="1" l="1"/>
  <c r="HP43" i="1"/>
  <c r="HR43" i="1"/>
  <c r="HR44" i="1"/>
  <c r="HQ43" i="1"/>
  <c r="HQ44" i="1"/>
  <c r="HL43" i="1"/>
  <c r="HJ43" i="1"/>
  <c r="EF55" i="1" l="1"/>
  <c r="EF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F37" i="1"/>
  <c r="EF38" i="1"/>
  <c r="EF40" i="1"/>
  <c r="EF42" i="1"/>
  <c r="EF43" i="1"/>
  <c r="EF44" i="1"/>
  <c r="EF45" i="1"/>
  <c r="EF46" i="1"/>
  <c r="EF47" i="1"/>
  <c r="EF48" i="1"/>
  <c r="EF49" i="1"/>
  <c r="EF50" i="1"/>
  <c r="EF51" i="1"/>
  <c r="EF53" i="1"/>
  <c r="EF54" i="1"/>
  <c r="EF8" i="1"/>
  <c r="EF6" i="1"/>
  <c r="EF5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40" i="1"/>
  <c r="EE42" i="1"/>
  <c r="EE43" i="1"/>
  <c r="EE44" i="1"/>
  <c r="EE45" i="1"/>
  <c r="EE46" i="1"/>
  <c r="EE47" i="1"/>
  <c r="EE48" i="1"/>
  <c r="EE49" i="1"/>
  <c r="EE50" i="1"/>
  <c r="EE51" i="1"/>
  <c r="EE53" i="1"/>
  <c r="EE54" i="1"/>
  <c r="EE55" i="1"/>
  <c r="EE8" i="1"/>
  <c r="EE6" i="1"/>
  <c r="EE5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40" i="1"/>
  <c r="ED42" i="1"/>
  <c r="ED43" i="1"/>
  <c r="ED44" i="1"/>
  <c r="ED45" i="1"/>
  <c r="ED46" i="1"/>
  <c r="ED47" i="1"/>
  <c r="ED48" i="1"/>
  <c r="ED49" i="1"/>
  <c r="ED50" i="1"/>
  <c r="ED51" i="1"/>
  <c r="ED53" i="1"/>
  <c r="ED54" i="1"/>
  <c r="ED55" i="1"/>
  <c r="ED8" i="1"/>
  <c r="ED6" i="1"/>
  <c r="ED5" i="1"/>
  <c r="EC42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43" i="1"/>
  <c r="EC44" i="1"/>
  <c r="EC45" i="1"/>
  <c r="EC46" i="1"/>
  <c r="EC47" i="1"/>
  <c r="EC48" i="1"/>
  <c r="EC49" i="1"/>
  <c r="EC50" i="1"/>
  <c r="EC51" i="1"/>
  <c r="EC8" i="1"/>
  <c r="EC6" i="1"/>
  <c r="EC5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42" i="1"/>
  <c r="EB43" i="1"/>
  <c r="EB44" i="1"/>
  <c r="EB45" i="1"/>
  <c r="EB46" i="1"/>
  <c r="EB47" i="1"/>
  <c r="EB48" i="1"/>
  <c r="EB49" i="1"/>
  <c r="EB50" i="1"/>
  <c r="EB51" i="1"/>
  <c r="EB8" i="1"/>
  <c r="EB6" i="1"/>
  <c r="EB5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42" i="1"/>
  <c r="EA43" i="1"/>
  <c r="EA44" i="1"/>
  <c r="EA45" i="1"/>
  <c r="EA46" i="1"/>
  <c r="EA47" i="1"/>
  <c r="EA48" i="1"/>
  <c r="EA49" i="1"/>
  <c r="EA50" i="1"/>
  <c r="EA51" i="1"/>
  <c r="EA8" i="1"/>
  <c r="EA6" i="1"/>
  <c r="EA5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42" i="1"/>
  <c r="DZ43" i="1"/>
  <c r="DZ44" i="1"/>
  <c r="DZ45" i="1"/>
  <c r="DZ46" i="1"/>
  <c r="DZ47" i="1"/>
  <c r="DZ48" i="1"/>
  <c r="DZ49" i="1"/>
  <c r="DZ50" i="1"/>
  <c r="DZ51" i="1"/>
  <c r="DZ8" i="1"/>
  <c r="DZ6" i="1"/>
  <c r="DZ5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42" i="1"/>
  <c r="DY43" i="1"/>
  <c r="DY44" i="1"/>
  <c r="DY45" i="1"/>
  <c r="DY46" i="1"/>
  <c r="DY47" i="1"/>
  <c r="DY48" i="1"/>
  <c r="DY49" i="1"/>
  <c r="DY50" i="1"/>
  <c r="DY51" i="1"/>
  <c r="DY8" i="1"/>
  <c r="DY6" i="1"/>
  <c r="DY5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42" i="1"/>
  <c r="DX43" i="1"/>
  <c r="DX44" i="1"/>
  <c r="DX45" i="1"/>
  <c r="DX46" i="1"/>
  <c r="DX47" i="1"/>
  <c r="DX48" i="1"/>
  <c r="DX49" i="1"/>
  <c r="DX50" i="1"/>
  <c r="DX51" i="1"/>
  <c r="DX8" i="1"/>
  <c r="DX6" i="1"/>
  <c r="DX5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40" i="1"/>
  <c r="DW42" i="1"/>
  <c r="DW43" i="1"/>
  <c r="DW44" i="1"/>
  <c r="DW45" i="1"/>
  <c r="DW46" i="1"/>
  <c r="DW47" i="1"/>
  <c r="DW48" i="1"/>
  <c r="DW49" i="1"/>
  <c r="DW50" i="1"/>
  <c r="DW51" i="1"/>
  <c r="DW53" i="1"/>
  <c r="DW54" i="1"/>
  <c r="DW55" i="1"/>
  <c r="DW8" i="1"/>
  <c r="DW6" i="1"/>
  <c r="DW5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40" i="1"/>
  <c r="DV42" i="1"/>
  <c r="DV43" i="1"/>
  <c r="DV44" i="1"/>
  <c r="DV45" i="1"/>
  <c r="DV46" i="1"/>
  <c r="DV47" i="1"/>
  <c r="DV48" i="1"/>
  <c r="DV49" i="1"/>
  <c r="DV50" i="1"/>
  <c r="DV51" i="1"/>
  <c r="DV53" i="1"/>
  <c r="DV54" i="1"/>
  <c r="DV55" i="1"/>
  <c r="DV8" i="1"/>
  <c r="DV6" i="1"/>
  <c r="DV5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40" i="1"/>
  <c r="DU42" i="1"/>
  <c r="DU43" i="1"/>
  <c r="DU44" i="1"/>
  <c r="DU45" i="1"/>
  <c r="DU46" i="1"/>
  <c r="DU47" i="1"/>
  <c r="DU48" i="1"/>
  <c r="DU49" i="1"/>
  <c r="DU50" i="1"/>
  <c r="DU51" i="1"/>
  <c r="DU53" i="1"/>
  <c r="DU54" i="1"/>
  <c r="DU55" i="1"/>
  <c r="DU8" i="1"/>
  <c r="DU6" i="1"/>
  <c r="DU5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42" i="1"/>
  <c r="DT43" i="1"/>
  <c r="DT44" i="1"/>
  <c r="DT45" i="1"/>
  <c r="DT46" i="1"/>
  <c r="DT47" i="1"/>
  <c r="DT48" i="1"/>
  <c r="DT49" i="1"/>
  <c r="DT50" i="1"/>
  <c r="DT51" i="1"/>
  <c r="DT8" i="1"/>
  <c r="DT6" i="1"/>
  <c r="DT5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42" i="1"/>
  <c r="DQ43" i="1"/>
  <c r="DQ44" i="1"/>
  <c r="DQ45" i="1"/>
  <c r="DQ46" i="1"/>
  <c r="DQ47" i="1"/>
  <c r="DQ48" i="1"/>
  <c r="DQ49" i="1"/>
  <c r="DQ50" i="1"/>
  <c r="DQ51" i="1"/>
  <c r="DQ8" i="1"/>
  <c r="DQ6" i="1"/>
  <c r="DQ5" i="1"/>
  <c r="AE11" i="1" l="1"/>
  <c r="EW55" i="11" l="1"/>
  <c r="EB53" i="1" s="1"/>
  <c r="EX55" i="11"/>
  <c r="EC53" i="1" s="1"/>
  <c r="EV55" i="11"/>
  <c r="EA53" i="1" s="1"/>
  <c r="ES55" i="11"/>
  <c r="DZ53" i="1" s="1"/>
  <c r="ER55" i="11"/>
  <c r="DY53" i="1" s="1"/>
  <c r="EQ55" i="11"/>
  <c r="DX53" i="1" s="1"/>
  <c r="EW42" i="11"/>
  <c r="EB40" i="1" s="1"/>
  <c r="EX42" i="11"/>
  <c r="EC40" i="1" s="1"/>
  <c r="EY42" i="11"/>
  <c r="EV42" i="11"/>
  <c r="EA40" i="1" s="1"/>
  <c r="ER42" i="11"/>
  <c r="DY40" i="1" s="1"/>
  <c r="ES42" i="11"/>
  <c r="DZ40" i="1" s="1"/>
  <c r="EQ42" i="11"/>
  <c r="DX40" i="1" s="1"/>
  <c r="EN55" i="11"/>
  <c r="EO55" i="11"/>
  <c r="DT53" i="1" s="1"/>
  <c r="EM55" i="11"/>
  <c r="EI55" i="11"/>
  <c r="EJ55" i="11"/>
  <c r="DQ53" i="1" s="1"/>
  <c r="EH55" i="11"/>
  <c r="EN42" i="11"/>
  <c r="EO42" i="11"/>
  <c r="DT40" i="1" s="1"/>
  <c r="EM42" i="11"/>
  <c r="EM57" i="11" s="1"/>
  <c r="EI42" i="11"/>
  <c r="EJ42" i="11"/>
  <c r="DQ40" i="1" s="1"/>
  <c r="EH42" i="11"/>
  <c r="EH57" i="11" s="1"/>
  <c r="EO57" i="11" l="1"/>
  <c r="DT55" i="1" s="1"/>
  <c r="I20" i="9" s="1"/>
  <c r="EQ56" i="11"/>
  <c r="DX54" i="1" s="1"/>
  <c r="EX56" i="11"/>
  <c r="EC54" i="1" s="1"/>
  <c r="ER57" i="11"/>
  <c r="DY55" i="1" s="1"/>
  <c r="E21" i="9" s="1"/>
  <c r="E19" i="9" s="1"/>
  <c r="ES56" i="11"/>
  <c r="DZ54" i="1" s="1"/>
  <c r="EW56" i="11"/>
  <c r="EB54" i="1" s="1"/>
  <c r="EV57" i="11"/>
  <c r="EA55" i="1" s="1"/>
  <c r="G21" i="9" s="1"/>
  <c r="ER56" i="11"/>
  <c r="DY54" i="1" s="1"/>
  <c r="EQ57" i="11"/>
  <c r="DX55" i="1" s="1"/>
  <c r="D21" i="9" s="1"/>
  <c r="D19" i="9" s="1"/>
  <c r="EX57" i="11"/>
  <c r="EC55" i="1" s="1"/>
  <c r="I21" i="9" s="1"/>
  <c r="EV56" i="11"/>
  <c r="EA54" i="1" s="1"/>
  <c r="ES57" i="11"/>
  <c r="DZ55" i="1" s="1"/>
  <c r="F21" i="9" s="1"/>
  <c r="EW57" i="11"/>
  <c r="EB55" i="1" s="1"/>
  <c r="H21" i="9" s="1"/>
  <c r="EJ56" i="11"/>
  <c r="DQ54" i="1" s="1"/>
  <c r="EN56" i="11"/>
  <c r="EM56" i="11"/>
  <c r="EN57" i="11"/>
  <c r="EI56" i="11"/>
  <c r="EJ57" i="11"/>
  <c r="DQ55" i="1" s="1"/>
  <c r="F20" i="9" s="1"/>
  <c r="L20" i="9" s="1"/>
  <c r="EH56" i="11"/>
  <c r="EO56" i="11"/>
  <c r="DT54" i="1" s="1"/>
  <c r="EI57" i="11"/>
  <c r="I19" i="9" l="1"/>
  <c r="G19" i="9"/>
  <c r="J21" i="9"/>
  <c r="K21" i="9"/>
  <c r="H19" i="9"/>
  <c r="F19" i="9"/>
  <c r="L21" i="9"/>
  <c r="L19" i="9"/>
  <c r="BB5" i="1"/>
  <c r="BB6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51" i="1"/>
  <c r="BB50" i="1"/>
  <c r="BB49" i="1"/>
  <c r="BB48" i="1"/>
  <c r="BB46" i="1"/>
  <c r="BB45" i="1"/>
  <c r="BB44" i="1"/>
  <c r="BB43" i="1"/>
  <c r="BB42" i="1"/>
  <c r="BB47" i="1"/>
  <c r="HI55" i="1" l="1"/>
  <c r="HH55" i="1"/>
  <c r="HG55" i="1"/>
  <c r="HI54" i="1"/>
  <c r="HH54" i="1"/>
  <c r="HG54" i="1"/>
  <c r="HI53" i="1"/>
  <c r="HH53" i="1"/>
  <c r="HG53" i="1"/>
  <c r="HI44" i="1"/>
  <c r="HH44" i="1"/>
  <c r="HG44" i="1"/>
  <c r="HI43" i="1"/>
  <c r="HH43" i="1"/>
  <c r="HG43" i="1"/>
  <c r="HI40" i="1"/>
  <c r="HH40" i="1"/>
  <c r="HG40" i="1"/>
  <c r="HI34" i="1"/>
  <c r="HH34" i="1"/>
  <c r="HG34" i="1"/>
  <c r="HI24" i="1"/>
  <c r="HH24" i="1"/>
  <c r="HG24" i="1"/>
  <c r="HI19" i="1"/>
  <c r="HH19" i="1"/>
  <c r="GQ55" i="1"/>
  <c r="GP55" i="1"/>
  <c r="GO55" i="1"/>
  <c r="FY55" i="1"/>
  <c r="FX55" i="1"/>
  <c r="FW55" i="1"/>
  <c r="GQ54" i="1"/>
  <c r="GP54" i="1"/>
  <c r="GO54" i="1"/>
  <c r="FY54" i="1"/>
  <c r="FX54" i="1"/>
  <c r="FW54" i="1"/>
  <c r="GQ40" i="1"/>
  <c r="GP40" i="1"/>
  <c r="GO40" i="1"/>
  <c r="FY40" i="1"/>
  <c r="FX40" i="1"/>
  <c r="FW40" i="1"/>
  <c r="FY33" i="1"/>
  <c r="FX33" i="1"/>
  <c r="FW33" i="1"/>
  <c r="GP26" i="1"/>
  <c r="FY16" i="1"/>
  <c r="FX16" i="1"/>
  <c r="FW16" i="1"/>
  <c r="FY15" i="1"/>
  <c r="FX15" i="1"/>
  <c r="FW15" i="1"/>
  <c r="FY13" i="1"/>
  <c r="FX13" i="1"/>
  <c r="FW13" i="1"/>
  <c r="FY11" i="1"/>
  <c r="FX11" i="1"/>
  <c r="FW11" i="1"/>
  <c r="FY9" i="1"/>
  <c r="FX9" i="1"/>
  <c r="FW9" i="1"/>
  <c r="FY6" i="1"/>
  <c r="FX6" i="1"/>
  <c r="FW6" i="1"/>
  <c r="FY5" i="1"/>
  <c r="FX5" i="1"/>
  <c r="FW5" i="1"/>
  <c r="FF40" i="1"/>
  <c r="FF19" i="1"/>
  <c r="AJ55" i="1" l="1"/>
  <c r="AJ54" i="1"/>
  <c r="AJ53" i="1"/>
  <c r="AJ51" i="1"/>
  <c r="AJ50" i="1"/>
  <c r="AJ49" i="1"/>
  <c r="AJ48" i="1"/>
  <c r="AJ47" i="1"/>
  <c r="AJ46" i="1"/>
  <c r="AJ45" i="1"/>
  <c r="AJ44" i="1"/>
  <c r="AJ43" i="1"/>
  <c r="AJ42" i="1"/>
  <c r="AJ40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6" i="1"/>
  <c r="AJ5" i="1"/>
  <c r="FM5" i="1" l="1"/>
  <c r="FL5" i="1"/>
  <c r="FK5" i="1"/>
  <c r="FJ5" i="1"/>
  <c r="FI5" i="1"/>
  <c r="FH5" i="1"/>
  <c r="FH9" i="1"/>
  <c r="FI9" i="1"/>
  <c r="FJ9" i="1"/>
  <c r="FH10" i="1"/>
  <c r="FI10" i="1"/>
  <c r="FJ10" i="1"/>
  <c r="FH11" i="1"/>
  <c r="FI11" i="1"/>
  <c r="FF55" i="1"/>
  <c r="FF54" i="1"/>
  <c r="EN55" i="1"/>
  <c r="EN54" i="1"/>
  <c r="EN53" i="1"/>
  <c r="EN51" i="1"/>
  <c r="EN50" i="1"/>
  <c r="EN49" i="1"/>
  <c r="EN48" i="1"/>
  <c r="EN47" i="1"/>
  <c r="EN46" i="1"/>
  <c r="EN45" i="1"/>
  <c r="EN44" i="1"/>
  <c r="EN43" i="1"/>
  <c r="EN42" i="1"/>
  <c r="EN40" i="1"/>
  <c r="EN38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N6" i="1"/>
  <c r="EN5" i="1"/>
  <c r="CV55" i="1"/>
  <c r="CU55" i="1"/>
  <c r="CT55" i="1"/>
  <c r="CV54" i="1"/>
  <c r="CU54" i="1"/>
  <c r="CT54" i="1"/>
  <c r="CV53" i="1"/>
  <c r="CU53" i="1"/>
  <c r="CT53" i="1"/>
  <c r="CV51" i="1"/>
  <c r="CU51" i="1"/>
  <c r="CT51" i="1"/>
  <c r="CV50" i="1"/>
  <c r="CU50" i="1"/>
  <c r="CT50" i="1"/>
  <c r="CV49" i="1"/>
  <c r="CU49" i="1"/>
  <c r="CT49" i="1"/>
  <c r="CV48" i="1"/>
  <c r="CU48" i="1"/>
  <c r="CT48" i="1"/>
  <c r="CV47" i="1"/>
  <c r="CU47" i="1"/>
  <c r="CT47" i="1"/>
  <c r="CV46" i="1"/>
  <c r="CU46" i="1"/>
  <c r="CT46" i="1"/>
  <c r="CV45" i="1"/>
  <c r="CU45" i="1"/>
  <c r="CT45" i="1"/>
  <c r="CV44" i="1"/>
  <c r="CU44" i="1"/>
  <c r="CT44" i="1"/>
  <c r="CV43" i="1"/>
  <c r="CU43" i="1"/>
  <c r="CT43" i="1"/>
  <c r="CV42" i="1"/>
  <c r="CU42" i="1"/>
  <c r="CT42" i="1"/>
  <c r="CV40" i="1"/>
  <c r="CU40" i="1"/>
  <c r="CT40" i="1"/>
  <c r="CV38" i="1"/>
  <c r="CU38" i="1"/>
  <c r="CT38" i="1"/>
  <c r="CV37" i="1"/>
  <c r="CU37" i="1"/>
  <c r="CT37" i="1"/>
  <c r="CV36" i="1"/>
  <c r="CU36" i="1"/>
  <c r="CT36" i="1"/>
  <c r="CV35" i="1"/>
  <c r="CU35" i="1"/>
  <c r="CT35" i="1"/>
  <c r="CV34" i="1"/>
  <c r="CU34" i="1"/>
  <c r="CT34" i="1"/>
  <c r="CV33" i="1"/>
  <c r="CU33" i="1"/>
  <c r="CT33" i="1"/>
  <c r="CV32" i="1"/>
  <c r="CU32" i="1"/>
  <c r="CT32" i="1"/>
  <c r="CV31" i="1"/>
  <c r="CU31" i="1"/>
  <c r="CT31" i="1"/>
  <c r="CV30" i="1"/>
  <c r="CU30" i="1"/>
  <c r="CT30" i="1"/>
  <c r="CV29" i="1"/>
  <c r="CU29" i="1"/>
  <c r="CT29" i="1"/>
  <c r="CV28" i="1"/>
  <c r="CU28" i="1"/>
  <c r="CT28" i="1"/>
  <c r="CV27" i="1"/>
  <c r="CU27" i="1"/>
  <c r="CT27" i="1"/>
  <c r="CV26" i="1"/>
  <c r="CU26" i="1"/>
  <c r="CT26" i="1"/>
  <c r="CV25" i="1"/>
  <c r="CU25" i="1"/>
  <c r="CT25" i="1"/>
  <c r="CV24" i="1"/>
  <c r="CU24" i="1"/>
  <c r="CT24" i="1"/>
  <c r="CV23" i="1"/>
  <c r="CU23" i="1"/>
  <c r="CT23" i="1"/>
  <c r="CV22" i="1"/>
  <c r="CU22" i="1"/>
  <c r="CT22" i="1"/>
  <c r="CV21" i="1"/>
  <c r="CU21" i="1"/>
  <c r="CT21" i="1"/>
  <c r="CV20" i="1"/>
  <c r="CU20" i="1"/>
  <c r="CT20" i="1"/>
  <c r="CV19" i="1"/>
  <c r="CU19" i="1"/>
  <c r="CT19" i="1"/>
  <c r="CV18" i="1"/>
  <c r="CU18" i="1"/>
  <c r="CT18" i="1"/>
  <c r="CV17" i="1"/>
  <c r="CU17" i="1"/>
  <c r="CT17" i="1"/>
  <c r="CV16" i="1"/>
  <c r="CU16" i="1"/>
  <c r="CT16" i="1"/>
  <c r="CV15" i="1"/>
  <c r="CU15" i="1"/>
  <c r="CT15" i="1"/>
  <c r="CV14" i="1"/>
  <c r="CU14" i="1"/>
  <c r="CT14" i="1"/>
  <c r="CV13" i="1"/>
  <c r="CU13" i="1"/>
  <c r="CT13" i="1"/>
  <c r="CV12" i="1"/>
  <c r="CU12" i="1"/>
  <c r="CT12" i="1"/>
  <c r="CV11" i="1"/>
  <c r="CU11" i="1"/>
  <c r="CT11" i="1"/>
  <c r="CV10" i="1"/>
  <c r="CU10" i="1"/>
  <c r="CT10" i="1"/>
  <c r="CV9" i="1"/>
  <c r="CU9" i="1"/>
  <c r="CT9" i="1"/>
  <c r="CV8" i="1"/>
  <c r="CU8" i="1"/>
  <c r="CT8" i="1"/>
  <c r="CT5" i="1"/>
  <c r="CV6" i="1"/>
  <c r="CU6" i="1"/>
  <c r="CT6" i="1"/>
  <c r="CU5" i="1"/>
  <c r="DD5" i="1"/>
  <c r="DC55" i="1"/>
  <c r="DC54" i="1"/>
  <c r="DC53" i="1"/>
  <c r="DD55" i="1"/>
  <c r="DD54" i="1"/>
  <c r="DD53" i="1"/>
  <c r="DE51" i="1"/>
  <c r="DE50" i="1"/>
  <c r="DE49" i="1"/>
  <c r="DE48" i="1"/>
  <c r="DE47" i="1"/>
  <c r="DE46" i="1"/>
  <c r="DE45" i="1"/>
  <c r="DE44" i="1"/>
  <c r="DE43" i="1"/>
  <c r="DC51" i="1"/>
  <c r="DC50" i="1"/>
  <c r="DC49" i="1"/>
  <c r="DC48" i="1"/>
  <c r="DC47" i="1"/>
  <c r="DC46" i="1"/>
  <c r="DC45" i="1"/>
  <c r="DC44" i="1"/>
  <c r="DC43" i="1"/>
  <c r="DC42" i="1"/>
  <c r="DC40" i="1"/>
  <c r="DC38" i="1"/>
  <c r="DC37" i="1"/>
  <c r="DC36" i="1"/>
  <c r="DC35" i="1"/>
  <c r="DC34" i="1"/>
  <c r="DC33" i="1"/>
  <c r="DC32" i="1"/>
  <c r="DC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C18" i="1"/>
  <c r="DC17" i="1"/>
  <c r="DC16" i="1"/>
  <c r="DC15" i="1"/>
  <c r="DC14" i="1"/>
  <c r="DC13" i="1"/>
  <c r="DC12" i="1"/>
  <c r="DC11" i="1"/>
  <c r="DC10" i="1"/>
  <c r="DC9" i="1"/>
  <c r="DC8" i="1"/>
  <c r="DC6" i="1"/>
  <c r="DC5" i="1"/>
  <c r="DD51" i="1"/>
  <c r="DD50" i="1"/>
  <c r="DD49" i="1"/>
  <c r="DD48" i="1"/>
  <c r="DD47" i="1"/>
  <c r="DD46" i="1"/>
  <c r="DD45" i="1"/>
  <c r="DD44" i="1"/>
  <c r="DD43" i="1"/>
  <c r="DD42" i="1"/>
  <c r="DE40" i="1"/>
  <c r="DD40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D6" i="1"/>
  <c r="EX55" i="1" l="1"/>
  <c r="EW55" i="1"/>
  <c r="EV55" i="1"/>
  <c r="EX54" i="1"/>
  <c r="EW54" i="1"/>
  <c r="EV54" i="1"/>
  <c r="EX53" i="1"/>
  <c r="EW53" i="1"/>
  <c r="EV53" i="1"/>
  <c r="EX51" i="1"/>
  <c r="EW51" i="1"/>
  <c r="EV51" i="1"/>
  <c r="EX50" i="1"/>
  <c r="EW50" i="1"/>
  <c r="EV50" i="1"/>
  <c r="EX49" i="1"/>
  <c r="EW49" i="1"/>
  <c r="EV49" i="1"/>
  <c r="EX48" i="1"/>
  <c r="EW48" i="1"/>
  <c r="EV48" i="1"/>
  <c r="EX47" i="1"/>
  <c r="EW47" i="1"/>
  <c r="EV47" i="1"/>
  <c r="EX46" i="1"/>
  <c r="EW46" i="1"/>
  <c r="EV46" i="1"/>
  <c r="EX45" i="1"/>
  <c r="EW45" i="1"/>
  <c r="EV45" i="1"/>
  <c r="EX44" i="1"/>
  <c r="EW44" i="1"/>
  <c r="EV44" i="1"/>
  <c r="EX43" i="1"/>
  <c r="EW43" i="1"/>
  <c r="EV43" i="1"/>
  <c r="EX42" i="1"/>
  <c r="EW42" i="1"/>
  <c r="EV42" i="1"/>
  <c r="EX40" i="1"/>
  <c r="EW40" i="1"/>
  <c r="EV40" i="1"/>
  <c r="EX38" i="1"/>
  <c r="EW38" i="1"/>
  <c r="EV38" i="1"/>
  <c r="EX37" i="1"/>
  <c r="EW37" i="1"/>
  <c r="EV37" i="1"/>
  <c r="EX36" i="1"/>
  <c r="EW36" i="1"/>
  <c r="EV36" i="1"/>
  <c r="EX35" i="1"/>
  <c r="EW35" i="1"/>
  <c r="EV35" i="1"/>
  <c r="EX34" i="1"/>
  <c r="EW34" i="1"/>
  <c r="EV34" i="1"/>
  <c r="EX33" i="1"/>
  <c r="EW33" i="1"/>
  <c r="EV33" i="1"/>
  <c r="EX32" i="1"/>
  <c r="EW32" i="1"/>
  <c r="EV32" i="1"/>
  <c r="EX31" i="1"/>
  <c r="EW31" i="1"/>
  <c r="EV31" i="1"/>
  <c r="EX30" i="1"/>
  <c r="EW30" i="1"/>
  <c r="EV30" i="1"/>
  <c r="EX29" i="1"/>
  <c r="EW29" i="1"/>
  <c r="EV29" i="1"/>
  <c r="EX28" i="1"/>
  <c r="EW28" i="1"/>
  <c r="EV28" i="1"/>
  <c r="EX27" i="1"/>
  <c r="EW27" i="1"/>
  <c r="EV27" i="1"/>
  <c r="EX26" i="1"/>
  <c r="EW26" i="1"/>
  <c r="EV26" i="1"/>
  <c r="EX25" i="1"/>
  <c r="EW25" i="1"/>
  <c r="EV25" i="1"/>
  <c r="EX24" i="1"/>
  <c r="EW24" i="1"/>
  <c r="EV24" i="1"/>
  <c r="EX23" i="1"/>
  <c r="EW23" i="1"/>
  <c r="EV23" i="1"/>
  <c r="EX22" i="1"/>
  <c r="EW22" i="1"/>
  <c r="EV22" i="1"/>
  <c r="EX21" i="1"/>
  <c r="EW21" i="1"/>
  <c r="EV21" i="1"/>
  <c r="EX20" i="1"/>
  <c r="EW20" i="1"/>
  <c r="EV20" i="1"/>
  <c r="EX19" i="1"/>
  <c r="EW19" i="1"/>
  <c r="EV19" i="1"/>
  <c r="EX18" i="1"/>
  <c r="EW18" i="1"/>
  <c r="EV18" i="1"/>
  <c r="EX17" i="1"/>
  <c r="EW17" i="1"/>
  <c r="EV17" i="1"/>
  <c r="EX16" i="1"/>
  <c r="EW16" i="1"/>
  <c r="EV16" i="1"/>
  <c r="EX15" i="1"/>
  <c r="EW15" i="1"/>
  <c r="EV15" i="1"/>
  <c r="EX14" i="1"/>
  <c r="EW14" i="1"/>
  <c r="EV14" i="1"/>
  <c r="EX13" i="1"/>
  <c r="EW13" i="1"/>
  <c r="EV13" i="1"/>
  <c r="EX12" i="1"/>
  <c r="EW12" i="1"/>
  <c r="EV12" i="1"/>
  <c r="EX11" i="1"/>
  <c r="EW11" i="1"/>
  <c r="EV11" i="1"/>
  <c r="EX10" i="1"/>
  <c r="EW10" i="1"/>
  <c r="EV10" i="1"/>
  <c r="EX9" i="1"/>
  <c r="EW9" i="1"/>
  <c r="EV9" i="1"/>
  <c r="EX8" i="1"/>
  <c r="EV8" i="1"/>
  <c r="EV6" i="1"/>
  <c r="EX6" i="1"/>
  <c r="EW6" i="1"/>
  <c r="EW5" i="1"/>
  <c r="EV5" i="1"/>
  <c r="BD5" i="1" l="1"/>
  <c r="BD6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42" i="1"/>
  <c r="BD43" i="1"/>
  <c r="BD44" i="1"/>
  <c r="BD45" i="1"/>
  <c r="BD46" i="1"/>
  <c r="BD47" i="1"/>
  <c r="BD48" i="1"/>
  <c r="BD49" i="1"/>
  <c r="BD50" i="1"/>
  <c r="BD51" i="1"/>
  <c r="BD54" i="1" l="1"/>
  <c r="BD53" i="1"/>
  <c r="BD55" i="1"/>
  <c r="BD40" i="1"/>
  <c r="GJ26" i="1" l="1"/>
  <c r="GJ40" i="1" s="1"/>
  <c r="GK26" i="1"/>
  <c r="GI26" i="1"/>
  <c r="GI54" i="1" s="1"/>
  <c r="GM26" i="1"/>
  <c r="GM54" i="1" s="1"/>
  <c r="GN26" i="1"/>
  <c r="GN40" i="1" s="1"/>
  <c r="GL26" i="1"/>
  <c r="GL40" i="1" s="1"/>
  <c r="GQ26" i="1"/>
  <c r="GO26" i="1"/>
  <c r="GM40" i="1" l="1"/>
  <c r="GI40" i="1"/>
  <c r="GN54" i="1"/>
  <c r="GJ54" i="1"/>
  <c r="GK55" i="1"/>
  <c r="F37" i="9" s="1"/>
  <c r="GJ55" i="1"/>
  <c r="E37" i="9" s="1"/>
  <c r="GK54" i="1"/>
  <c r="GK40" i="1"/>
  <c r="GI55" i="1"/>
  <c r="D37" i="9" s="1"/>
  <c r="GL54" i="1"/>
  <c r="GN55" i="1"/>
  <c r="I37" i="9" s="1"/>
  <c r="GM55" i="1"/>
  <c r="H37" i="9" s="1"/>
  <c r="GL55" i="1"/>
  <c r="G37" i="9" s="1"/>
  <c r="L37" i="9" l="1"/>
  <c r="J37" i="9"/>
  <c r="ET42" i="1"/>
  <c r="EU42" i="1"/>
  <c r="ET43" i="1"/>
  <c r="EU43" i="1"/>
  <c r="ET44" i="1"/>
  <c r="EU44" i="1"/>
  <c r="FK44" i="1"/>
  <c r="FL44" i="1"/>
  <c r="FM44" i="1"/>
  <c r="ET45" i="1"/>
  <c r="EU45" i="1"/>
  <c r="ET46" i="1"/>
  <c r="EU46" i="1"/>
  <c r="ET47" i="1"/>
  <c r="EU47" i="1"/>
  <c r="ET48" i="1"/>
  <c r="EU48" i="1"/>
  <c r="ET49" i="1"/>
  <c r="EU49" i="1"/>
  <c r="ET50" i="1"/>
  <c r="EU50" i="1"/>
  <c r="ET51" i="1"/>
  <c r="EU51" i="1"/>
  <c r="EP42" i="1" l="1"/>
  <c r="FG55" i="1" l="1"/>
  <c r="FG54" i="1"/>
  <c r="FE54" i="1"/>
  <c r="FE55" i="1"/>
  <c r="FG40" i="1"/>
  <c r="FE40" i="1"/>
  <c r="FG19" i="1"/>
  <c r="FE19" i="1"/>
  <c r="FD19" i="1"/>
  <c r="FC19" i="1"/>
  <c r="FB19" i="1"/>
  <c r="FA19" i="1"/>
  <c r="EZ19" i="1"/>
  <c r="EY19" i="1"/>
  <c r="ER60" i="1"/>
  <c r="ER51" i="1"/>
  <c r="ER50" i="1"/>
  <c r="ER49" i="1"/>
  <c r="ER48" i="1"/>
  <c r="ER47" i="1"/>
  <c r="ER46" i="1"/>
  <c r="ER45" i="1"/>
  <c r="FI44" i="1"/>
  <c r="FH44" i="1"/>
  <c r="ER44" i="1"/>
  <c r="ER43" i="1"/>
  <c r="ER42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R11" i="1"/>
  <c r="ER10" i="1"/>
  <c r="ER9" i="1"/>
  <c r="FI8" i="1"/>
  <c r="FH8" i="1"/>
  <c r="ER8" i="1"/>
  <c r="FI6" i="1"/>
  <c r="FH6" i="1"/>
  <c r="ER6" i="1"/>
  <c r="ER5" i="1"/>
  <c r="FA55" i="1" l="1"/>
  <c r="F27" i="9" s="1"/>
  <c r="FB54" i="1"/>
  <c r="FA54" i="1"/>
  <c r="FC55" i="1"/>
  <c r="H27" i="9" s="1"/>
  <c r="FB55" i="1"/>
  <c r="G27" i="9" s="1"/>
  <c r="FC40" i="1"/>
  <c r="EY54" i="1"/>
  <c r="FD55" i="1"/>
  <c r="I27" i="9" s="1"/>
  <c r="EY55" i="1"/>
  <c r="D27" i="9" s="1"/>
  <c r="EZ55" i="1"/>
  <c r="E27" i="9" s="1"/>
  <c r="EZ54" i="1"/>
  <c r="FD54" i="1"/>
  <c r="FD40" i="1"/>
  <c r="FC54" i="1"/>
  <c r="FB40" i="1"/>
  <c r="FI53" i="1"/>
  <c r="EZ40" i="1"/>
  <c r="EY40" i="1"/>
  <c r="FA40" i="1"/>
  <c r="ER55" i="1"/>
  <c r="FH53" i="1"/>
  <c r="FI55" i="1"/>
  <c r="E29" i="9" s="1"/>
  <c r="ER40" i="1"/>
  <c r="ER53" i="1"/>
  <c r="FH40" i="1"/>
  <c r="FI54" i="1"/>
  <c r="FI40" i="1"/>
  <c r="ER54" i="1"/>
  <c r="FH55" i="1"/>
  <c r="FH54" i="1"/>
  <c r="L27" i="9" l="1"/>
  <c r="J27" i="9"/>
  <c r="ET6" i="1" l="1"/>
  <c r="ES6" i="1"/>
  <c r="GV26" i="1"/>
  <c r="HL5" i="1"/>
  <c r="HL6" i="1"/>
  <c r="HL8" i="1"/>
  <c r="HL9" i="1"/>
  <c r="HL10" i="1"/>
  <c r="HL11" i="1"/>
  <c r="HL12" i="1"/>
  <c r="HL13" i="1"/>
  <c r="HL14" i="1"/>
  <c r="HL15" i="1"/>
  <c r="HL16" i="1"/>
  <c r="HL17" i="1"/>
  <c r="HL18" i="1"/>
  <c r="HL19" i="1"/>
  <c r="HL20" i="1"/>
  <c r="HL21" i="1"/>
  <c r="HL22" i="1"/>
  <c r="HL23" i="1"/>
  <c r="HL25" i="1"/>
  <c r="HL26" i="1"/>
  <c r="HL27" i="1"/>
  <c r="HL28" i="1"/>
  <c r="HL29" i="1"/>
  <c r="HL30" i="1"/>
  <c r="HL31" i="1"/>
  <c r="HL32" i="1"/>
  <c r="HL33" i="1"/>
  <c r="HL35" i="1"/>
  <c r="HL36" i="1"/>
  <c r="HL37" i="1"/>
  <c r="HL38" i="1"/>
  <c r="HL42" i="1"/>
  <c r="HL45" i="1"/>
  <c r="HL46" i="1"/>
  <c r="HL47" i="1"/>
  <c r="HL48" i="1"/>
  <c r="HL49" i="1"/>
  <c r="HL50" i="1"/>
  <c r="HL51" i="1"/>
  <c r="HO5" i="1"/>
  <c r="HO6" i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5" i="1"/>
  <c r="HO26" i="1"/>
  <c r="HO27" i="1"/>
  <c r="HO28" i="1"/>
  <c r="HO29" i="1"/>
  <c r="HO30" i="1"/>
  <c r="HO31" i="1"/>
  <c r="HO32" i="1"/>
  <c r="HO33" i="1"/>
  <c r="HO35" i="1"/>
  <c r="HO36" i="1"/>
  <c r="HO37" i="1"/>
  <c r="HO38" i="1"/>
  <c r="HO42" i="1"/>
  <c r="HO45" i="1"/>
  <c r="HO46" i="1"/>
  <c r="HO47" i="1"/>
  <c r="HO48" i="1"/>
  <c r="HO49" i="1"/>
  <c r="HO50" i="1"/>
  <c r="HO51" i="1"/>
  <c r="HC19" i="1"/>
  <c r="HC24" i="1"/>
  <c r="HC34" i="1"/>
  <c r="HC43" i="1"/>
  <c r="HC44" i="1"/>
  <c r="HF19" i="1"/>
  <c r="HF24" i="1"/>
  <c r="HF34" i="1"/>
  <c r="HF43" i="1"/>
  <c r="HF44" i="1"/>
  <c r="P5" i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42" i="1"/>
  <c r="P43" i="1"/>
  <c r="P44" i="1"/>
  <c r="P45" i="1"/>
  <c r="P46" i="1"/>
  <c r="P47" i="1"/>
  <c r="P48" i="1"/>
  <c r="P49" i="1"/>
  <c r="P50" i="1"/>
  <c r="P51" i="1"/>
  <c r="Y5" i="1"/>
  <c r="Y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2" i="1"/>
  <c r="Y43" i="1"/>
  <c r="Y44" i="1"/>
  <c r="Y45" i="1"/>
  <c r="Y46" i="1"/>
  <c r="Y47" i="1"/>
  <c r="Y48" i="1"/>
  <c r="Y49" i="1"/>
  <c r="Y50" i="1"/>
  <c r="Y51" i="1"/>
  <c r="AQ5" i="1"/>
  <c r="AQ6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42" i="1"/>
  <c r="AQ43" i="1"/>
  <c r="AQ44" i="1"/>
  <c r="AQ45" i="1"/>
  <c r="AQ46" i="1"/>
  <c r="AQ47" i="1"/>
  <c r="AQ48" i="1"/>
  <c r="AQ49" i="1"/>
  <c r="AQ50" i="1"/>
  <c r="AQ51" i="1"/>
  <c r="AZ5" i="1"/>
  <c r="AZ6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42" i="1"/>
  <c r="AZ43" i="1"/>
  <c r="AZ44" i="1"/>
  <c r="AZ45" i="1"/>
  <c r="AZ46" i="1"/>
  <c r="AZ47" i="1"/>
  <c r="AZ48" i="1"/>
  <c r="AZ49" i="1"/>
  <c r="AZ50" i="1"/>
  <c r="AZ51" i="1"/>
  <c r="CA5" i="1"/>
  <c r="CA6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42" i="1"/>
  <c r="CA43" i="1"/>
  <c r="CA44" i="1"/>
  <c r="CA45" i="1"/>
  <c r="CA46" i="1"/>
  <c r="CA47" i="1"/>
  <c r="CA48" i="1"/>
  <c r="CA49" i="1"/>
  <c r="CA50" i="1"/>
  <c r="CA51" i="1"/>
  <c r="CJ5" i="1"/>
  <c r="CJ6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42" i="1"/>
  <c r="CJ43" i="1"/>
  <c r="CJ44" i="1"/>
  <c r="CJ45" i="1"/>
  <c r="CJ46" i="1"/>
  <c r="CJ47" i="1"/>
  <c r="CJ48" i="1"/>
  <c r="CJ49" i="1"/>
  <c r="CJ50" i="1"/>
  <c r="CJ51" i="1"/>
  <c r="CS5" i="1"/>
  <c r="CS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42" i="1"/>
  <c r="CS43" i="1"/>
  <c r="CS44" i="1"/>
  <c r="CS45" i="1"/>
  <c r="CS46" i="1"/>
  <c r="CS47" i="1"/>
  <c r="CS48" i="1"/>
  <c r="CS49" i="1"/>
  <c r="CS50" i="1"/>
  <c r="CS51" i="1"/>
  <c r="DB5" i="1"/>
  <c r="DB6" i="1"/>
  <c r="DB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42" i="1"/>
  <c r="DB43" i="1"/>
  <c r="DB44" i="1"/>
  <c r="DB45" i="1"/>
  <c r="DB46" i="1"/>
  <c r="DB47" i="1"/>
  <c r="DB48" i="1"/>
  <c r="DB49" i="1"/>
  <c r="DB50" i="1"/>
  <c r="DB51" i="1"/>
  <c r="DK5" i="1"/>
  <c r="DK6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42" i="1"/>
  <c r="DK43" i="1"/>
  <c r="DK44" i="1"/>
  <c r="DK45" i="1"/>
  <c r="DK46" i="1"/>
  <c r="DK47" i="1"/>
  <c r="DK48" i="1"/>
  <c r="DK49" i="1"/>
  <c r="DK50" i="1"/>
  <c r="DK51" i="1"/>
  <c r="EL5" i="1"/>
  <c r="EL6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5" i="1"/>
  <c r="EL36" i="1"/>
  <c r="EL37" i="1"/>
  <c r="EL38" i="1"/>
  <c r="EL42" i="1"/>
  <c r="EL43" i="1"/>
  <c r="EL44" i="1"/>
  <c r="EL45" i="1"/>
  <c r="EL46" i="1"/>
  <c r="EL47" i="1"/>
  <c r="EL48" i="1"/>
  <c r="EL49" i="1"/>
  <c r="EL50" i="1"/>
  <c r="EL51" i="1"/>
  <c r="EU60" i="1"/>
  <c r="I25" i="9" s="1"/>
  <c r="EU62" i="1"/>
  <c r="I26" i="9" s="1"/>
  <c r="FM6" i="1"/>
  <c r="FM8" i="1"/>
  <c r="FM9" i="1"/>
  <c r="FM10" i="1"/>
  <c r="FV5" i="1"/>
  <c r="FV6" i="1"/>
  <c r="FV9" i="1"/>
  <c r="FV11" i="1"/>
  <c r="FV13" i="1"/>
  <c r="FV15" i="1"/>
  <c r="FV16" i="1"/>
  <c r="FV33" i="1"/>
  <c r="GE60" i="1"/>
  <c r="I32" i="9" s="1"/>
  <c r="GE62" i="1"/>
  <c r="I33" i="9" s="1"/>
  <c r="M5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2" i="1"/>
  <c r="M43" i="1"/>
  <c r="M44" i="1"/>
  <c r="M45" i="1"/>
  <c r="M46" i="1"/>
  <c r="M47" i="1"/>
  <c r="M48" i="1"/>
  <c r="M49" i="1"/>
  <c r="M50" i="1"/>
  <c r="M51" i="1"/>
  <c r="V5" i="1"/>
  <c r="V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42" i="1"/>
  <c r="V43" i="1"/>
  <c r="V44" i="1"/>
  <c r="V45" i="1"/>
  <c r="V46" i="1"/>
  <c r="V47" i="1"/>
  <c r="V48" i="1"/>
  <c r="V49" i="1"/>
  <c r="V50" i="1"/>
  <c r="V51" i="1"/>
  <c r="AN5" i="1"/>
  <c r="AN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42" i="1"/>
  <c r="AN43" i="1"/>
  <c r="AN44" i="1"/>
  <c r="AN45" i="1"/>
  <c r="AN46" i="1"/>
  <c r="AN47" i="1"/>
  <c r="AN48" i="1"/>
  <c r="AN49" i="1"/>
  <c r="AN50" i="1"/>
  <c r="AN51" i="1"/>
  <c r="AW5" i="1"/>
  <c r="AW6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42" i="1"/>
  <c r="AW43" i="1"/>
  <c r="AW44" i="1"/>
  <c r="AW45" i="1"/>
  <c r="AW46" i="1"/>
  <c r="AW47" i="1"/>
  <c r="AW48" i="1"/>
  <c r="AW49" i="1"/>
  <c r="AW50" i="1"/>
  <c r="AW51" i="1"/>
  <c r="BX5" i="1"/>
  <c r="BX6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42" i="1"/>
  <c r="BX43" i="1"/>
  <c r="BX44" i="1"/>
  <c r="BX45" i="1"/>
  <c r="BX46" i="1"/>
  <c r="BX47" i="1"/>
  <c r="BX48" i="1"/>
  <c r="BX49" i="1"/>
  <c r="BX50" i="1"/>
  <c r="BX51" i="1"/>
  <c r="CG5" i="1"/>
  <c r="CG6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42" i="1"/>
  <c r="CG43" i="1"/>
  <c r="CG44" i="1"/>
  <c r="CG45" i="1"/>
  <c r="CG46" i="1"/>
  <c r="CG47" i="1"/>
  <c r="CG48" i="1"/>
  <c r="CG49" i="1"/>
  <c r="CG50" i="1"/>
  <c r="CG51" i="1"/>
  <c r="CP5" i="1"/>
  <c r="CP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42" i="1"/>
  <c r="CP43" i="1"/>
  <c r="CP44" i="1"/>
  <c r="CP45" i="1"/>
  <c r="CP46" i="1"/>
  <c r="CP47" i="1"/>
  <c r="CP48" i="1"/>
  <c r="CP49" i="1"/>
  <c r="CP50" i="1"/>
  <c r="CP51" i="1"/>
  <c r="CY5" i="1"/>
  <c r="CY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42" i="1"/>
  <c r="CY43" i="1"/>
  <c r="CY44" i="1"/>
  <c r="CY45" i="1"/>
  <c r="CY46" i="1"/>
  <c r="CY47" i="1"/>
  <c r="CY48" i="1"/>
  <c r="CY49" i="1"/>
  <c r="CY50" i="1"/>
  <c r="CY51" i="1"/>
  <c r="DH5" i="1"/>
  <c r="DH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42" i="1"/>
  <c r="DH43" i="1"/>
  <c r="DH44" i="1"/>
  <c r="DH45" i="1"/>
  <c r="DH46" i="1"/>
  <c r="DH47" i="1"/>
  <c r="DH48" i="1"/>
  <c r="DH49" i="1"/>
  <c r="DH50" i="1"/>
  <c r="DH51" i="1"/>
  <c r="EI5" i="1"/>
  <c r="EI6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42" i="1"/>
  <c r="EI43" i="1"/>
  <c r="EI44" i="1"/>
  <c r="EI45" i="1"/>
  <c r="EI46" i="1"/>
  <c r="EI47" i="1"/>
  <c r="EI48" i="1"/>
  <c r="EI49" i="1"/>
  <c r="EI50" i="1"/>
  <c r="EI51" i="1"/>
  <c r="F25" i="9"/>
  <c r="F26" i="9"/>
  <c r="FJ6" i="1"/>
  <c r="FJ8" i="1"/>
  <c r="FJ44" i="1"/>
  <c r="FS5" i="1"/>
  <c r="FS6" i="1"/>
  <c r="FS9" i="1"/>
  <c r="FS11" i="1"/>
  <c r="FS13" i="1"/>
  <c r="FS15" i="1"/>
  <c r="FS16" i="1"/>
  <c r="FS33" i="1"/>
  <c r="GB60" i="1"/>
  <c r="F32" i="9" s="1"/>
  <c r="GB62" i="1"/>
  <c r="F33" i="9" s="1"/>
  <c r="AH5" i="1"/>
  <c r="AH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42" i="1"/>
  <c r="AH43" i="1"/>
  <c r="AH44" i="1"/>
  <c r="AH45" i="1"/>
  <c r="AH46" i="1"/>
  <c r="AH47" i="1"/>
  <c r="AH48" i="1"/>
  <c r="AH49" i="1"/>
  <c r="AH50" i="1"/>
  <c r="AH51" i="1"/>
  <c r="AE5" i="1"/>
  <c r="AE6" i="1"/>
  <c r="AE8" i="1"/>
  <c r="AE9" i="1"/>
  <c r="AE10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42" i="1"/>
  <c r="AE43" i="1"/>
  <c r="AE44" i="1"/>
  <c r="AE45" i="1"/>
  <c r="AE46" i="1"/>
  <c r="AE47" i="1"/>
  <c r="AE48" i="1"/>
  <c r="AE49" i="1"/>
  <c r="AE50" i="1"/>
  <c r="AE51" i="1"/>
  <c r="EP60" i="1"/>
  <c r="D25" i="9" s="1"/>
  <c r="ES60" i="1"/>
  <c r="G25" i="9" s="1"/>
  <c r="EH5" i="1"/>
  <c r="EH6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H25" i="1"/>
  <c r="EH26" i="1"/>
  <c r="EH27" i="1"/>
  <c r="EH28" i="1"/>
  <c r="EH29" i="1"/>
  <c r="EH30" i="1"/>
  <c r="EH31" i="1"/>
  <c r="EH32" i="1"/>
  <c r="EH33" i="1"/>
  <c r="EH34" i="1"/>
  <c r="EH35" i="1"/>
  <c r="EH36" i="1"/>
  <c r="EH37" i="1"/>
  <c r="EH38" i="1"/>
  <c r="EH42" i="1"/>
  <c r="EH43" i="1"/>
  <c r="EH44" i="1"/>
  <c r="EH45" i="1"/>
  <c r="EH46" i="1"/>
  <c r="EH47" i="1"/>
  <c r="EH48" i="1"/>
  <c r="EH49" i="1"/>
  <c r="EH50" i="1"/>
  <c r="EH51" i="1"/>
  <c r="EK5" i="1"/>
  <c r="EK6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42" i="1"/>
  <c r="EK43" i="1"/>
  <c r="EK44" i="1"/>
  <c r="EK45" i="1"/>
  <c r="EK46" i="1"/>
  <c r="EK47" i="1"/>
  <c r="EK48" i="1"/>
  <c r="EK49" i="1"/>
  <c r="EK50" i="1"/>
  <c r="EK51" i="1"/>
  <c r="GB5" i="1"/>
  <c r="GB6" i="1"/>
  <c r="GB8" i="1"/>
  <c r="GB9" i="1"/>
  <c r="GB10" i="1"/>
  <c r="GB11" i="1"/>
  <c r="GB12" i="1"/>
  <c r="GB13" i="1"/>
  <c r="GB14" i="1"/>
  <c r="GB15" i="1"/>
  <c r="GB16" i="1"/>
  <c r="GB17" i="1"/>
  <c r="GB18" i="1"/>
  <c r="GB19" i="1"/>
  <c r="GB20" i="1"/>
  <c r="GB21" i="1"/>
  <c r="GB22" i="1"/>
  <c r="GB23" i="1"/>
  <c r="GB24" i="1"/>
  <c r="GB25" i="1"/>
  <c r="GB26" i="1"/>
  <c r="GB27" i="1"/>
  <c r="GB28" i="1"/>
  <c r="GB29" i="1"/>
  <c r="GB30" i="1"/>
  <c r="GB31" i="1"/>
  <c r="GB32" i="1"/>
  <c r="GB33" i="1"/>
  <c r="GB34" i="1"/>
  <c r="GB35" i="1"/>
  <c r="GB36" i="1"/>
  <c r="GB37" i="1"/>
  <c r="GB38" i="1"/>
  <c r="GB42" i="1"/>
  <c r="GB45" i="1"/>
  <c r="HB19" i="1"/>
  <c r="HB24" i="1"/>
  <c r="HB34" i="1"/>
  <c r="HB43" i="1"/>
  <c r="HB44" i="1"/>
  <c r="HJ5" i="1"/>
  <c r="HJ6" i="1"/>
  <c r="HJ8" i="1"/>
  <c r="HJ9" i="1"/>
  <c r="HJ10" i="1"/>
  <c r="HJ11" i="1"/>
  <c r="HJ12" i="1"/>
  <c r="HJ13" i="1"/>
  <c r="HJ14" i="1"/>
  <c r="HJ15" i="1"/>
  <c r="HJ16" i="1"/>
  <c r="HJ17" i="1"/>
  <c r="HJ18" i="1"/>
  <c r="HJ19" i="1"/>
  <c r="HJ20" i="1"/>
  <c r="HJ21" i="1"/>
  <c r="HJ22" i="1"/>
  <c r="HJ23" i="1"/>
  <c r="HJ25" i="1"/>
  <c r="HJ26" i="1"/>
  <c r="HJ27" i="1"/>
  <c r="HJ28" i="1"/>
  <c r="HJ29" i="1"/>
  <c r="HJ30" i="1"/>
  <c r="HJ31" i="1"/>
  <c r="HJ32" i="1"/>
  <c r="HJ33" i="1"/>
  <c r="HJ35" i="1"/>
  <c r="HJ36" i="1"/>
  <c r="HJ37" i="1"/>
  <c r="HJ38" i="1"/>
  <c r="HJ42" i="1"/>
  <c r="HJ45" i="1"/>
  <c r="HJ46" i="1"/>
  <c r="HJ47" i="1"/>
  <c r="HJ48" i="1"/>
  <c r="HJ49" i="1"/>
  <c r="HJ50" i="1"/>
  <c r="HJ51" i="1"/>
  <c r="GT5" i="1"/>
  <c r="GT6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2" i="1"/>
  <c r="GT33" i="1"/>
  <c r="GT34" i="1"/>
  <c r="GT35" i="1"/>
  <c r="GT36" i="1"/>
  <c r="GT37" i="1"/>
  <c r="GT38" i="1"/>
  <c r="GT42" i="1"/>
  <c r="GT43" i="1"/>
  <c r="GT44" i="1"/>
  <c r="GT45" i="1"/>
  <c r="GT46" i="1"/>
  <c r="GT47" i="1"/>
  <c r="GT48" i="1"/>
  <c r="GT49" i="1"/>
  <c r="GT50" i="1"/>
  <c r="GT51" i="1"/>
  <c r="HI42" i="11"/>
  <c r="HH42" i="11"/>
  <c r="HG42" i="11"/>
  <c r="HD42" i="11"/>
  <c r="HC42" i="11"/>
  <c r="HB42" i="11"/>
  <c r="GZ42" i="11"/>
  <c r="GZ57" i="11" s="1"/>
  <c r="GY42" i="11"/>
  <c r="GY57" i="11" s="1"/>
  <c r="GX42" i="11"/>
  <c r="GX57" i="11" s="1"/>
  <c r="GU42" i="11"/>
  <c r="GU57" i="11" s="1"/>
  <c r="GT42" i="11"/>
  <c r="GT57" i="11" s="1"/>
  <c r="GS42" i="11"/>
  <c r="GS57" i="11" s="1"/>
  <c r="GQ42" i="11"/>
  <c r="GQ57" i="11" s="1"/>
  <c r="GP42" i="11"/>
  <c r="GP57" i="11" s="1"/>
  <c r="GO42" i="11"/>
  <c r="GO57" i="11" s="1"/>
  <c r="GL42" i="11"/>
  <c r="GL57" i="11" s="1"/>
  <c r="GK42" i="11"/>
  <c r="GK57" i="11" s="1"/>
  <c r="GJ42" i="11"/>
  <c r="GJ57" i="11" s="1"/>
  <c r="GH42" i="11"/>
  <c r="GH57" i="11" s="1"/>
  <c r="GG42" i="11"/>
  <c r="GG57" i="11" s="1"/>
  <c r="GF42" i="11"/>
  <c r="GF57" i="11" s="1"/>
  <c r="GC42" i="11"/>
  <c r="GC57" i="11" s="1"/>
  <c r="GB42" i="11"/>
  <c r="GB57" i="11" s="1"/>
  <c r="GA42" i="11"/>
  <c r="GA57" i="11" s="1"/>
  <c r="FY42" i="11"/>
  <c r="FY57" i="11" s="1"/>
  <c r="FX42" i="11"/>
  <c r="FX57" i="11" s="1"/>
  <c r="FW42" i="11"/>
  <c r="FW57" i="11" s="1"/>
  <c r="FT42" i="11"/>
  <c r="FT57" i="11" s="1"/>
  <c r="FS42" i="11"/>
  <c r="FS57" i="11" s="1"/>
  <c r="FR42" i="11"/>
  <c r="FR57" i="11" s="1"/>
  <c r="FP42" i="11"/>
  <c r="FP57" i="11" s="1"/>
  <c r="FO42" i="11"/>
  <c r="FO57" i="11" s="1"/>
  <c r="FN42" i="11"/>
  <c r="FN57" i="11" s="1"/>
  <c r="FK42" i="11"/>
  <c r="FK57" i="11" s="1"/>
  <c r="FJ42" i="11"/>
  <c r="FJ57" i="11" s="1"/>
  <c r="FI42" i="11"/>
  <c r="FI57" i="11" s="1"/>
  <c r="FG42" i="11"/>
  <c r="FG57" i="11" s="1"/>
  <c r="FF42" i="11"/>
  <c r="FF57" i="11" s="1"/>
  <c r="FE42" i="11"/>
  <c r="FE57" i="11" s="1"/>
  <c r="FB42" i="11"/>
  <c r="FB57" i="11" s="1"/>
  <c r="FA42" i="11"/>
  <c r="FA57" i="11" s="1"/>
  <c r="EZ42" i="11"/>
  <c r="EZ57" i="11" s="1"/>
  <c r="EF42" i="11"/>
  <c r="EF57" i="11" s="1"/>
  <c r="EE42" i="11"/>
  <c r="EE57" i="11" s="1"/>
  <c r="ED42" i="11"/>
  <c r="ED57" i="11" s="1"/>
  <c r="EA42" i="11"/>
  <c r="EA57" i="11" s="1"/>
  <c r="DZ42" i="11"/>
  <c r="DZ57" i="11" s="1"/>
  <c r="DY42" i="11"/>
  <c r="DY57" i="11" s="1"/>
  <c r="DW42" i="11"/>
  <c r="DV42" i="11"/>
  <c r="DV57" i="11" s="1"/>
  <c r="DU42" i="11"/>
  <c r="DR42" i="11"/>
  <c r="DR57" i="11" s="1"/>
  <c r="DQ42" i="11"/>
  <c r="DP42" i="11"/>
  <c r="DP57" i="11" s="1"/>
  <c r="DN42" i="11"/>
  <c r="DN57" i="11" s="1"/>
  <c r="DM42" i="11"/>
  <c r="DM57" i="11" s="1"/>
  <c r="DL42" i="11"/>
  <c r="DI42" i="11"/>
  <c r="DI57" i="11" s="1"/>
  <c r="DH42" i="11"/>
  <c r="DG42" i="11"/>
  <c r="DG57" i="11" s="1"/>
  <c r="DE42" i="11"/>
  <c r="DD42" i="11"/>
  <c r="DD57" i="11" s="1"/>
  <c r="DC42" i="11"/>
  <c r="DC57" i="11" s="1"/>
  <c r="CZ42" i="11"/>
  <c r="CZ57" i="11" s="1"/>
  <c r="CY42" i="11"/>
  <c r="CX42" i="11"/>
  <c r="CX57" i="11" s="1"/>
  <c r="CV42" i="11"/>
  <c r="CU42" i="11"/>
  <c r="CU57" i="11" s="1"/>
  <c r="CT42" i="11"/>
  <c r="CQ42" i="11"/>
  <c r="CQ57" i="11" s="1"/>
  <c r="CP42" i="11"/>
  <c r="CP57" i="11" s="1"/>
  <c r="CO42" i="11"/>
  <c r="CO57" i="11" s="1"/>
  <c r="CM42" i="11"/>
  <c r="CL42" i="11"/>
  <c r="CL57" i="11" s="1"/>
  <c r="CK42" i="11"/>
  <c r="CH42" i="11"/>
  <c r="CH57" i="11" s="1"/>
  <c r="CG42" i="11"/>
  <c r="CF42" i="11"/>
  <c r="CF57" i="11" s="1"/>
  <c r="CD42" i="11"/>
  <c r="CD57" i="11" s="1"/>
  <c r="CC42" i="11"/>
  <c r="CC57" i="11" s="1"/>
  <c r="CB42" i="11"/>
  <c r="BY42" i="11"/>
  <c r="BY57" i="11" s="1"/>
  <c r="BX42" i="11"/>
  <c r="BW42" i="11"/>
  <c r="BW57" i="11" s="1"/>
  <c r="BU42" i="11"/>
  <c r="BT42" i="11"/>
  <c r="BT57" i="11" s="1"/>
  <c r="BS42" i="11"/>
  <c r="BS57" i="11" s="1"/>
  <c r="BP42" i="11"/>
  <c r="BP57" i="11" s="1"/>
  <c r="BO42" i="11"/>
  <c r="BN42" i="11"/>
  <c r="BN57" i="11" s="1"/>
  <c r="BL42" i="11"/>
  <c r="BK42" i="11"/>
  <c r="BK57" i="11" s="1"/>
  <c r="BJ42" i="11"/>
  <c r="BG42" i="11"/>
  <c r="BG57" i="11" s="1"/>
  <c r="BF42" i="11"/>
  <c r="BF57" i="11" s="1"/>
  <c r="BE42" i="11"/>
  <c r="BC42" i="11"/>
  <c r="BB42" i="11"/>
  <c r="BB57" i="11" s="1"/>
  <c r="BA42" i="11"/>
  <c r="AX42" i="11"/>
  <c r="AX57" i="11" s="1"/>
  <c r="AW42" i="11"/>
  <c r="AV42" i="11"/>
  <c r="AV57" i="11" s="1"/>
  <c r="AT42" i="11"/>
  <c r="AT57" i="11" s="1"/>
  <c r="AS42" i="11"/>
  <c r="AS57" i="11" s="1"/>
  <c r="AR42" i="11"/>
  <c r="AO42" i="11"/>
  <c r="AO57" i="11" s="1"/>
  <c r="AN42" i="11"/>
  <c r="AM42" i="11"/>
  <c r="AM57" i="11" s="1"/>
  <c r="AK42" i="11"/>
  <c r="AJ42" i="11"/>
  <c r="AJ57" i="11" s="1"/>
  <c r="AI42" i="11"/>
  <c r="AI57" i="11" s="1"/>
  <c r="AF42" i="11"/>
  <c r="AF57" i="11" s="1"/>
  <c r="AE42" i="11"/>
  <c r="AD42" i="11"/>
  <c r="AD57" i="11" s="1"/>
  <c r="AB42" i="11"/>
  <c r="AA42" i="11"/>
  <c r="AA57" i="11" s="1"/>
  <c r="Z42" i="11"/>
  <c r="W42" i="11"/>
  <c r="W57" i="11" s="1"/>
  <c r="V42" i="11"/>
  <c r="V57" i="11" s="1"/>
  <c r="U42" i="11"/>
  <c r="U57" i="11" s="1"/>
  <c r="S42" i="11"/>
  <c r="R42" i="11"/>
  <c r="R57" i="11" s="1"/>
  <c r="Q42" i="11"/>
  <c r="N42" i="11"/>
  <c r="N57" i="11" s="1"/>
  <c r="M42" i="11"/>
  <c r="L42" i="11"/>
  <c r="L57" i="11" s="1"/>
  <c r="J57" i="11"/>
  <c r="I57" i="11"/>
  <c r="E57" i="11"/>
  <c r="C55" i="11"/>
  <c r="EF57" i="10"/>
  <c r="EE57" i="10"/>
  <c r="ED57" i="10"/>
  <c r="EA57" i="10"/>
  <c r="DZ57" i="10"/>
  <c r="DY57" i="10"/>
  <c r="DW42" i="10"/>
  <c r="DW57" i="10" s="1"/>
  <c r="DV42" i="10"/>
  <c r="DV57" i="10" s="1"/>
  <c r="DU42" i="10"/>
  <c r="DU57" i="10" s="1"/>
  <c r="DR42" i="10"/>
  <c r="DR57" i="10" s="1"/>
  <c r="DQ42" i="10"/>
  <c r="DQ57" i="10" s="1"/>
  <c r="DP42" i="10"/>
  <c r="DP57" i="10" s="1"/>
  <c r="CX42" i="10"/>
  <c r="CX57" i="10" s="1"/>
  <c r="CV42" i="10"/>
  <c r="CV57" i="10" s="1"/>
  <c r="CU42" i="10"/>
  <c r="CU57" i="10" s="1"/>
  <c r="CT42" i="10"/>
  <c r="CT57" i="10" s="1"/>
  <c r="CQ42" i="10"/>
  <c r="CQ57" i="10" s="1"/>
  <c r="CP42" i="10"/>
  <c r="CP57" i="10" s="1"/>
  <c r="CO42" i="10"/>
  <c r="CO57" i="10" s="1"/>
  <c r="CM42" i="10"/>
  <c r="CM57" i="10" s="1"/>
  <c r="CL42" i="10"/>
  <c r="CL57" i="10" s="1"/>
  <c r="CK42" i="10"/>
  <c r="CK57" i="10" s="1"/>
  <c r="CH42" i="10"/>
  <c r="CH57" i="10" s="1"/>
  <c r="CG42" i="10"/>
  <c r="CG57" i="10" s="1"/>
  <c r="CF42" i="10"/>
  <c r="CF57" i="10" s="1"/>
  <c r="CD42" i="10"/>
  <c r="CD57" i="10" s="1"/>
  <c r="CC42" i="10"/>
  <c r="CC57" i="10" s="1"/>
  <c r="CB42" i="10"/>
  <c r="CB57" i="10" s="1"/>
  <c r="BY42" i="10"/>
  <c r="BY57" i="10" s="1"/>
  <c r="BX42" i="10"/>
  <c r="BX57" i="10" s="1"/>
  <c r="BW42" i="10"/>
  <c r="BW57" i="10" s="1"/>
  <c r="BU42" i="10"/>
  <c r="BU57" i="10" s="1"/>
  <c r="BT42" i="10"/>
  <c r="BT57" i="10" s="1"/>
  <c r="BS42" i="10"/>
  <c r="BS57" i="10" s="1"/>
  <c r="BP42" i="10"/>
  <c r="BP57" i="10" s="1"/>
  <c r="BO42" i="10"/>
  <c r="BO57" i="10" s="1"/>
  <c r="BN42" i="10"/>
  <c r="BN57" i="10" s="1"/>
  <c r="BL42" i="10"/>
  <c r="BL57" i="10" s="1"/>
  <c r="BK42" i="10"/>
  <c r="BK57" i="10" s="1"/>
  <c r="BJ42" i="10"/>
  <c r="BJ57" i="10" s="1"/>
  <c r="BG42" i="10"/>
  <c r="BG57" i="10" s="1"/>
  <c r="BF42" i="10"/>
  <c r="BF57" i="10" s="1"/>
  <c r="BE42" i="10"/>
  <c r="BE57" i="10" s="1"/>
  <c r="BC42" i="10"/>
  <c r="BC57" i="10" s="1"/>
  <c r="BB42" i="10"/>
  <c r="BB57" i="10" s="1"/>
  <c r="BA42" i="10"/>
  <c r="BA57" i="10" s="1"/>
  <c r="AX42" i="10"/>
  <c r="AX57" i="10" s="1"/>
  <c r="AW42" i="10"/>
  <c r="AW57" i="10" s="1"/>
  <c r="AV42" i="10"/>
  <c r="AV57" i="10" s="1"/>
  <c r="AT42" i="10"/>
  <c r="AT57" i="10" s="1"/>
  <c r="AS42" i="10"/>
  <c r="AS57" i="10" s="1"/>
  <c r="AR42" i="10"/>
  <c r="AR57" i="10" s="1"/>
  <c r="AO42" i="10"/>
  <c r="AO57" i="10" s="1"/>
  <c r="AN42" i="10"/>
  <c r="AN57" i="10" s="1"/>
  <c r="AM42" i="10"/>
  <c r="AM57" i="10" s="1"/>
  <c r="AK42" i="10"/>
  <c r="AK57" i="10" s="1"/>
  <c r="AJ42" i="10"/>
  <c r="AJ57" i="10" s="1"/>
  <c r="AI42" i="10"/>
  <c r="AI57" i="10" s="1"/>
  <c r="AF42" i="10"/>
  <c r="AF57" i="10" s="1"/>
  <c r="AE42" i="10"/>
  <c r="AE57" i="10" s="1"/>
  <c r="AD42" i="10"/>
  <c r="AD57" i="10" s="1"/>
  <c r="AB42" i="10"/>
  <c r="AB57" i="10" s="1"/>
  <c r="AA42" i="10"/>
  <c r="AA57" i="10" s="1"/>
  <c r="Z42" i="10"/>
  <c r="Z57" i="10" s="1"/>
  <c r="W42" i="10"/>
  <c r="W57" i="10" s="1"/>
  <c r="V42" i="10"/>
  <c r="V57" i="10" s="1"/>
  <c r="U42" i="10"/>
  <c r="U57" i="10" s="1"/>
  <c r="S42" i="10"/>
  <c r="S57" i="10" s="1"/>
  <c r="R42" i="10"/>
  <c r="R57" i="10" s="1"/>
  <c r="Q42" i="10"/>
  <c r="Q57" i="10" s="1"/>
  <c r="N42" i="10"/>
  <c r="N57" i="10" s="1"/>
  <c r="M42" i="10"/>
  <c r="M57" i="10" s="1"/>
  <c r="L42" i="10"/>
  <c r="L57" i="10" s="1"/>
  <c r="J42" i="10"/>
  <c r="J57" i="10" s="1"/>
  <c r="I42" i="10"/>
  <c r="I57" i="10" s="1"/>
  <c r="H42" i="10"/>
  <c r="H57" i="10" s="1"/>
  <c r="E42" i="10"/>
  <c r="E57" i="10" s="1"/>
  <c r="D42" i="10"/>
  <c r="D57" i="10" s="1"/>
  <c r="C42" i="10"/>
  <c r="C57" i="10" s="1"/>
  <c r="CY42" i="10"/>
  <c r="CY57" i="10" s="1"/>
  <c r="CZ42" i="10"/>
  <c r="CZ57" i="10" s="1"/>
  <c r="DC42" i="10"/>
  <c r="DC57" i="10" s="1"/>
  <c r="DD42" i="10"/>
  <c r="DD57" i="10" s="1"/>
  <c r="DE42" i="10"/>
  <c r="DE57" i="10" s="1"/>
  <c r="DN42" i="10"/>
  <c r="DN57" i="10" s="1"/>
  <c r="DM42" i="10"/>
  <c r="DM57" i="10" s="1"/>
  <c r="DL42" i="10"/>
  <c r="DL57" i="10" s="1"/>
  <c r="DI42" i="10"/>
  <c r="DI57" i="10" s="1"/>
  <c r="DH42" i="10"/>
  <c r="DH57" i="10" s="1"/>
  <c r="DG42" i="10"/>
  <c r="DG57" i="10" s="1"/>
  <c r="GR42" i="1"/>
  <c r="GR43" i="1"/>
  <c r="GR44" i="1"/>
  <c r="GR45" i="1"/>
  <c r="GR46" i="1"/>
  <c r="GR47" i="1"/>
  <c r="GR48" i="1"/>
  <c r="GR49" i="1"/>
  <c r="GR50" i="1"/>
  <c r="GR51" i="1"/>
  <c r="EF102" i="10"/>
  <c r="EE102" i="10"/>
  <c r="ED102" i="10"/>
  <c r="EA102" i="10"/>
  <c r="DZ102" i="10"/>
  <c r="DY102" i="10"/>
  <c r="DW102" i="10"/>
  <c r="DV102" i="10"/>
  <c r="DU102" i="10"/>
  <c r="DR102" i="10"/>
  <c r="DQ102" i="10"/>
  <c r="DP102" i="10"/>
  <c r="DN102" i="10"/>
  <c r="DM102" i="10"/>
  <c r="DL102" i="10"/>
  <c r="DI102" i="10"/>
  <c r="DH102" i="10"/>
  <c r="DG102" i="10"/>
  <c r="DE102" i="10"/>
  <c r="DD102" i="10"/>
  <c r="DC102" i="10"/>
  <c r="CZ102" i="10"/>
  <c r="CY102" i="10"/>
  <c r="CX102" i="10"/>
  <c r="CV102" i="10"/>
  <c r="CU102" i="10"/>
  <c r="CT102" i="10"/>
  <c r="CQ102" i="10"/>
  <c r="CP102" i="10"/>
  <c r="CO102" i="10"/>
  <c r="CM102" i="10"/>
  <c r="CL102" i="10"/>
  <c r="CK102" i="10"/>
  <c r="CH102" i="10"/>
  <c r="CG102" i="10"/>
  <c r="CF102" i="10"/>
  <c r="CD102" i="10"/>
  <c r="CC102" i="10"/>
  <c r="CB102" i="10"/>
  <c r="BY102" i="10"/>
  <c r="BX102" i="10"/>
  <c r="BW102" i="10"/>
  <c r="BU102" i="10"/>
  <c r="BT102" i="10"/>
  <c r="BS102" i="10"/>
  <c r="BP102" i="10"/>
  <c r="BO102" i="10"/>
  <c r="BN102" i="10"/>
  <c r="BL102" i="10"/>
  <c r="BK102" i="10"/>
  <c r="BJ102" i="10"/>
  <c r="BG102" i="10"/>
  <c r="BF102" i="10"/>
  <c r="BE102" i="10"/>
  <c r="BC102" i="10"/>
  <c r="BB102" i="10"/>
  <c r="BA102" i="10"/>
  <c r="AX102" i="10"/>
  <c r="AW102" i="10"/>
  <c r="AV102" i="10"/>
  <c r="AT102" i="10"/>
  <c r="AS102" i="10"/>
  <c r="AR102" i="10"/>
  <c r="AO102" i="10"/>
  <c r="AN102" i="10"/>
  <c r="AM102" i="10"/>
  <c r="AK102" i="10"/>
  <c r="AJ102" i="10"/>
  <c r="AI102" i="10"/>
  <c r="AF102" i="10"/>
  <c r="AE102" i="10"/>
  <c r="AD102" i="10"/>
  <c r="AB102" i="10"/>
  <c r="AA102" i="10"/>
  <c r="Z102" i="10"/>
  <c r="W102" i="10"/>
  <c r="V102" i="10"/>
  <c r="U102" i="10"/>
  <c r="S102" i="10"/>
  <c r="R102" i="10"/>
  <c r="Q102" i="10"/>
  <c r="N102" i="10"/>
  <c r="M102" i="10"/>
  <c r="L102" i="10"/>
  <c r="J102" i="10"/>
  <c r="I102" i="10"/>
  <c r="H102" i="10"/>
  <c r="E102" i="10"/>
  <c r="D102" i="10"/>
  <c r="C102" i="10"/>
  <c r="EF101" i="10"/>
  <c r="EE101" i="10"/>
  <c r="ED101" i="10"/>
  <c r="EA101" i="10"/>
  <c r="DZ101" i="10"/>
  <c r="DY101" i="10"/>
  <c r="DW101" i="10"/>
  <c r="DV101" i="10"/>
  <c r="DU101" i="10"/>
  <c r="DR101" i="10"/>
  <c r="DQ101" i="10"/>
  <c r="DP101" i="10"/>
  <c r="DN101" i="10"/>
  <c r="DM101" i="10"/>
  <c r="DL101" i="10"/>
  <c r="DI101" i="10"/>
  <c r="DH101" i="10"/>
  <c r="DG101" i="10"/>
  <c r="DE101" i="10"/>
  <c r="DD101" i="10"/>
  <c r="DC101" i="10"/>
  <c r="CZ101" i="10"/>
  <c r="CY101" i="10"/>
  <c r="CX101" i="10"/>
  <c r="CV101" i="10"/>
  <c r="CU101" i="10"/>
  <c r="CT101" i="10"/>
  <c r="CQ101" i="10"/>
  <c r="CP101" i="10"/>
  <c r="CO101" i="10"/>
  <c r="CM101" i="10"/>
  <c r="CL101" i="10"/>
  <c r="CK101" i="10"/>
  <c r="CH101" i="10"/>
  <c r="CG101" i="10"/>
  <c r="CF101" i="10"/>
  <c r="CD101" i="10"/>
  <c r="CC101" i="10"/>
  <c r="CB101" i="10"/>
  <c r="BY101" i="10"/>
  <c r="BX101" i="10"/>
  <c r="BW101" i="10"/>
  <c r="BU101" i="10"/>
  <c r="BT101" i="10"/>
  <c r="BS101" i="10"/>
  <c r="BP101" i="10"/>
  <c r="BO101" i="10"/>
  <c r="BN101" i="10"/>
  <c r="BL101" i="10"/>
  <c r="BK101" i="10"/>
  <c r="BJ101" i="10"/>
  <c r="BG101" i="10"/>
  <c r="BF101" i="10"/>
  <c r="BE101" i="10"/>
  <c r="BC101" i="10"/>
  <c r="BB101" i="10"/>
  <c r="BA101" i="10"/>
  <c r="AX101" i="10"/>
  <c r="AW101" i="10"/>
  <c r="AV101" i="10"/>
  <c r="AT101" i="10"/>
  <c r="AS101" i="10"/>
  <c r="AR101" i="10"/>
  <c r="AO101" i="10"/>
  <c r="AN101" i="10"/>
  <c r="AM101" i="10"/>
  <c r="AK101" i="10"/>
  <c r="AJ101" i="10"/>
  <c r="AI101" i="10"/>
  <c r="AF101" i="10"/>
  <c r="AE101" i="10"/>
  <c r="AD101" i="10"/>
  <c r="AB101" i="10"/>
  <c r="AA101" i="10"/>
  <c r="Z101" i="10"/>
  <c r="W101" i="10"/>
  <c r="V101" i="10"/>
  <c r="U101" i="10"/>
  <c r="S101" i="10"/>
  <c r="R101" i="10"/>
  <c r="Q101" i="10"/>
  <c r="N101" i="10"/>
  <c r="M101" i="10"/>
  <c r="L101" i="10"/>
  <c r="J101" i="10"/>
  <c r="I101" i="10"/>
  <c r="H101" i="10"/>
  <c r="E101" i="10"/>
  <c r="D101" i="10"/>
  <c r="C101" i="10"/>
  <c r="EF100" i="10"/>
  <c r="EE100" i="10"/>
  <c r="ED100" i="10"/>
  <c r="EA100" i="10"/>
  <c r="DZ100" i="10"/>
  <c r="DY100" i="10"/>
  <c r="DW100" i="10"/>
  <c r="DV100" i="10"/>
  <c r="DU100" i="10"/>
  <c r="DR100" i="10"/>
  <c r="DQ100" i="10"/>
  <c r="DP100" i="10"/>
  <c r="DN100" i="10"/>
  <c r="DM100" i="10"/>
  <c r="DL100" i="10"/>
  <c r="DI100" i="10"/>
  <c r="DH100" i="10"/>
  <c r="DG100" i="10"/>
  <c r="DE100" i="10"/>
  <c r="DD100" i="10"/>
  <c r="DC100" i="10"/>
  <c r="CZ100" i="10"/>
  <c r="CY100" i="10"/>
  <c r="CX100" i="10"/>
  <c r="CV100" i="10"/>
  <c r="CU100" i="10"/>
  <c r="CT100" i="10"/>
  <c r="CQ100" i="10"/>
  <c r="CP100" i="10"/>
  <c r="CO100" i="10"/>
  <c r="CM100" i="10"/>
  <c r="CL100" i="10"/>
  <c r="CK100" i="10"/>
  <c r="CH100" i="10"/>
  <c r="CG100" i="10"/>
  <c r="CF100" i="10"/>
  <c r="CD100" i="10"/>
  <c r="CC100" i="10"/>
  <c r="CB100" i="10"/>
  <c r="BY100" i="10"/>
  <c r="BX100" i="10"/>
  <c r="BW100" i="10"/>
  <c r="BU100" i="10"/>
  <c r="BT100" i="10"/>
  <c r="BS100" i="10"/>
  <c r="BP100" i="10"/>
  <c r="BO100" i="10"/>
  <c r="BN100" i="10"/>
  <c r="BL100" i="10"/>
  <c r="BK100" i="10"/>
  <c r="BJ100" i="10"/>
  <c r="BG100" i="10"/>
  <c r="BF100" i="10"/>
  <c r="BE100" i="10"/>
  <c r="BC100" i="10"/>
  <c r="BB100" i="10"/>
  <c r="BA100" i="10"/>
  <c r="AX100" i="10"/>
  <c r="AW100" i="10"/>
  <c r="AV100" i="10"/>
  <c r="AT100" i="10"/>
  <c r="AS100" i="10"/>
  <c r="AR100" i="10"/>
  <c r="AO100" i="10"/>
  <c r="AN100" i="10"/>
  <c r="AM100" i="10"/>
  <c r="AK100" i="10"/>
  <c r="AJ100" i="10"/>
  <c r="AI100" i="10"/>
  <c r="AF100" i="10"/>
  <c r="AE100" i="10"/>
  <c r="AD100" i="10"/>
  <c r="AB100" i="10"/>
  <c r="AA100" i="10"/>
  <c r="Z100" i="10"/>
  <c r="W100" i="10"/>
  <c r="V100" i="10"/>
  <c r="U100" i="10"/>
  <c r="S100" i="10"/>
  <c r="R100" i="10"/>
  <c r="Q100" i="10"/>
  <c r="N100" i="10"/>
  <c r="M100" i="10"/>
  <c r="L100" i="10"/>
  <c r="J100" i="10"/>
  <c r="I100" i="10"/>
  <c r="H100" i="10"/>
  <c r="E100" i="10"/>
  <c r="D100" i="10"/>
  <c r="C100" i="10"/>
  <c r="EF99" i="10"/>
  <c r="EE99" i="10"/>
  <c r="ED99" i="10"/>
  <c r="EA99" i="10"/>
  <c r="DZ99" i="10"/>
  <c r="DY99" i="10"/>
  <c r="DW99" i="10"/>
  <c r="DV99" i="10"/>
  <c r="DU99" i="10"/>
  <c r="DR99" i="10"/>
  <c r="DQ99" i="10"/>
  <c r="DP99" i="10"/>
  <c r="DN99" i="10"/>
  <c r="DM99" i="10"/>
  <c r="DL99" i="10"/>
  <c r="DI99" i="10"/>
  <c r="DH99" i="10"/>
  <c r="DG99" i="10"/>
  <c r="DE99" i="10"/>
  <c r="DD99" i="10"/>
  <c r="DC99" i="10"/>
  <c r="CZ99" i="10"/>
  <c r="CY99" i="10"/>
  <c r="CX99" i="10"/>
  <c r="CV99" i="10"/>
  <c r="CU99" i="10"/>
  <c r="CT99" i="10"/>
  <c r="CQ99" i="10"/>
  <c r="CP99" i="10"/>
  <c r="CO99" i="10"/>
  <c r="CM99" i="10"/>
  <c r="CL99" i="10"/>
  <c r="CK99" i="10"/>
  <c r="CH99" i="10"/>
  <c r="CG99" i="10"/>
  <c r="CF99" i="10"/>
  <c r="CD99" i="10"/>
  <c r="CC99" i="10"/>
  <c r="CB99" i="10"/>
  <c r="BY99" i="10"/>
  <c r="BX99" i="10"/>
  <c r="BW99" i="10"/>
  <c r="BU99" i="10"/>
  <c r="BT99" i="10"/>
  <c r="BS99" i="10"/>
  <c r="BP99" i="10"/>
  <c r="BO99" i="10"/>
  <c r="BN99" i="10"/>
  <c r="BL99" i="10"/>
  <c r="BK99" i="10"/>
  <c r="BJ99" i="10"/>
  <c r="BG99" i="10"/>
  <c r="BF99" i="10"/>
  <c r="BE99" i="10"/>
  <c r="BC99" i="10"/>
  <c r="BB99" i="10"/>
  <c r="BA99" i="10"/>
  <c r="AX99" i="10"/>
  <c r="AW99" i="10"/>
  <c r="AV99" i="10"/>
  <c r="AT99" i="10"/>
  <c r="AS99" i="10"/>
  <c r="AR99" i="10"/>
  <c r="AO99" i="10"/>
  <c r="AN99" i="10"/>
  <c r="AM99" i="10"/>
  <c r="AK99" i="10"/>
  <c r="AJ99" i="10"/>
  <c r="AI99" i="10"/>
  <c r="AF99" i="10"/>
  <c r="AE99" i="10"/>
  <c r="AD99" i="10"/>
  <c r="AB99" i="10"/>
  <c r="AA99" i="10"/>
  <c r="Z99" i="10"/>
  <c r="W99" i="10"/>
  <c r="V99" i="10"/>
  <c r="U99" i="10"/>
  <c r="S99" i="10"/>
  <c r="R99" i="10"/>
  <c r="Q99" i="10"/>
  <c r="N99" i="10"/>
  <c r="M99" i="10"/>
  <c r="L99" i="10"/>
  <c r="J99" i="10"/>
  <c r="I99" i="10"/>
  <c r="H99" i="10"/>
  <c r="E99" i="10"/>
  <c r="D99" i="10"/>
  <c r="C99" i="10"/>
  <c r="EF98" i="10"/>
  <c r="EE98" i="10"/>
  <c r="ED98" i="10"/>
  <c r="EA98" i="10"/>
  <c r="DZ98" i="10"/>
  <c r="DY98" i="10"/>
  <c r="DW98" i="10"/>
  <c r="DV98" i="10"/>
  <c r="DU98" i="10"/>
  <c r="DR98" i="10"/>
  <c r="DQ98" i="10"/>
  <c r="DP98" i="10"/>
  <c r="DN98" i="10"/>
  <c r="DM98" i="10"/>
  <c r="DL98" i="10"/>
  <c r="DI98" i="10"/>
  <c r="DH98" i="10"/>
  <c r="DG98" i="10"/>
  <c r="DE98" i="10"/>
  <c r="DD98" i="10"/>
  <c r="DC98" i="10"/>
  <c r="CZ98" i="10"/>
  <c r="CY98" i="10"/>
  <c r="CX98" i="10"/>
  <c r="CV98" i="10"/>
  <c r="CU98" i="10"/>
  <c r="CT98" i="10"/>
  <c r="CQ98" i="10"/>
  <c r="CP98" i="10"/>
  <c r="CO98" i="10"/>
  <c r="CM98" i="10"/>
  <c r="CL98" i="10"/>
  <c r="CK98" i="10"/>
  <c r="CH98" i="10"/>
  <c r="CG98" i="10"/>
  <c r="CF98" i="10"/>
  <c r="CD98" i="10"/>
  <c r="CC98" i="10"/>
  <c r="CB98" i="10"/>
  <c r="BY98" i="10"/>
  <c r="BX98" i="10"/>
  <c r="BW98" i="10"/>
  <c r="BU98" i="10"/>
  <c r="BT98" i="10"/>
  <c r="BS98" i="10"/>
  <c r="BP98" i="10"/>
  <c r="BO98" i="10"/>
  <c r="BN98" i="10"/>
  <c r="BL98" i="10"/>
  <c r="BK98" i="10"/>
  <c r="BJ98" i="10"/>
  <c r="BG98" i="10"/>
  <c r="BF98" i="10"/>
  <c r="BE98" i="10"/>
  <c r="BC98" i="10"/>
  <c r="BB98" i="10"/>
  <c r="BA98" i="10"/>
  <c r="AX98" i="10"/>
  <c r="AW98" i="10"/>
  <c r="AV98" i="10"/>
  <c r="AT98" i="10"/>
  <c r="AS98" i="10"/>
  <c r="AR98" i="10"/>
  <c r="AO98" i="10"/>
  <c r="AN98" i="10"/>
  <c r="AM98" i="10"/>
  <c r="AK98" i="10"/>
  <c r="AJ98" i="10"/>
  <c r="AI98" i="10"/>
  <c r="AF98" i="10"/>
  <c r="AE98" i="10"/>
  <c r="AD98" i="10"/>
  <c r="AB98" i="10"/>
  <c r="AA98" i="10"/>
  <c r="Z98" i="10"/>
  <c r="W98" i="10"/>
  <c r="V98" i="10"/>
  <c r="U98" i="10"/>
  <c r="S98" i="10"/>
  <c r="R98" i="10"/>
  <c r="Q98" i="10"/>
  <c r="N98" i="10"/>
  <c r="M98" i="10"/>
  <c r="L98" i="10"/>
  <c r="J98" i="10"/>
  <c r="I98" i="10"/>
  <c r="H98" i="10"/>
  <c r="E98" i="10"/>
  <c r="D98" i="10"/>
  <c r="C98" i="10"/>
  <c r="EF97" i="10"/>
  <c r="EE97" i="10"/>
  <c r="ED97" i="10"/>
  <c r="EA97" i="10"/>
  <c r="DZ97" i="10"/>
  <c r="DY97" i="10"/>
  <c r="DW97" i="10"/>
  <c r="DV97" i="10"/>
  <c r="DU97" i="10"/>
  <c r="DR97" i="10"/>
  <c r="DQ97" i="10"/>
  <c r="DP97" i="10"/>
  <c r="DN97" i="10"/>
  <c r="DM97" i="10"/>
  <c r="DL97" i="10"/>
  <c r="DI97" i="10"/>
  <c r="DH97" i="10"/>
  <c r="DG97" i="10"/>
  <c r="DE97" i="10"/>
  <c r="DD97" i="10"/>
  <c r="DC97" i="10"/>
  <c r="CZ97" i="10"/>
  <c r="CY97" i="10"/>
  <c r="CX97" i="10"/>
  <c r="CV97" i="10"/>
  <c r="CU97" i="10"/>
  <c r="CT97" i="10"/>
  <c r="CQ97" i="10"/>
  <c r="CP97" i="10"/>
  <c r="CO97" i="10"/>
  <c r="CM97" i="10"/>
  <c r="CL97" i="10"/>
  <c r="CK97" i="10"/>
  <c r="CH97" i="10"/>
  <c r="CG97" i="10"/>
  <c r="CF97" i="10"/>
  <c r="CD97" i="10"/>
  <c r="CC97" i="10"/>
  <c r="CB97" i="10"/>
  <c r="BY97" i="10"/>
  <c r="BX97" i="10"/>
  <c r="BW97" i="10"/>
  <c r="BU97" i="10"/>
  <c r="BT97" i="10"/>
  <c r="BS97" i="10"/>
  <c r="BP97" i="10"/>
  <c r="BO97" i="10"/>
  <c r="BN97" i="10"/>
  <c r="BL97" i="10"/>
  <c r="BK97" i="10"/>
  <c r="BJ97" i="10"/>
  <c r="BG97" i="10"/>
  <c r="BF97" i="10"/>
  <c r="BE97" i="10"/>
  <c r="BC97" i="10"/>
  <c r="BB97" i="10"/>
  <c r="BA97" i="10"/>
  <c r="AX97" i="10"/>
  <c r="AW97" i="10"/>
  <c r="AV97" i="10"/>
  <c r="AT97" i="10"/>
  <c r="AS97" i="10"/>
  <c r="AR97" i="10"/>
  <c r="AO97" i="10"/>
  <c r="AN97" i="10"/>
  <c r="AM97" i="10"/>
  <c r="AK97" i="10"/>
  <c r="AJ97" i="10"/>
  <c r="AI97" i="10"/>
  <c r="AF97" i="10"/>
  <c r="AE97" i="10"/>
  <c r="AD97" i="10"/>
  <c r="AB97" i="10"/>
  <c r="AA97" i="10"/>
  <c r="Z97" i="10"/>
  <c r="W97" i="10"/>
  <c r="V97" i="10"/>
  <c r="U97" i="10"/>
  <c r="S97" i="10"/>
  <c r="R97" i="10"/>
  <c r="Q97" i="10"/>
  <c r="N97" i="10"/>
  <c r="M97" i="10"/>
  <c r="L97" i="10"/>
  <c r="J97" i="10"/>
  <c r="I97" i="10"/>
  <c r="H97" i="10"/>
  <c r="E97" i="10"/>
  <c r="D97" i="10"/>
  <c r="C97" i="10"/>
  <c r="EF96" i="10"/>
  <c r="EE96" i="10"/>
  <c r="ED96" i="10"/>
  <c r="EA96" i="10"/>
  <c r="DZ96" i="10"/>
  <c r="DY96" i="10"/>
  <c r="DW96" i="10"/>
  <c r="DV96" i="10"/>
  <c r="DU96" i="10"/>
  <c r="DR96" i="10"/>
  <c r="DQ96" i="10"/>
  <c r="DP96" i="10"/>
  <c r="DN96" i="10"/>
  <c r="DM96" i="10"/>
  <c r="DL96" i="10"/>
  <c r="DI96" i="10"/>
  <c r="DH96" i="10"/>
  <c r="DG96" i="10"/>
  <c r="DE96" i="10"/>
  <c r="DD96" i="10"/>
  <c r="DC96" i="10"/>
  <c r="CZ96" i="10"/>
  <c r="CY96" i="10"/>
  <c r="CX96" i="10"/>
  <c r="CV96" i="10"/>
  <c r="CU96" i="10"/>
  <c r="CT96" i="10"/>
  <c r="CQ96" i="10"/>
  <c r="CP96" i="10"/>
  <c r="CO96" i="10"/>
  <c r="CM96" i="10"/>
  <c r="CL96" i="10"/>
  <c r="CK96" i="10"/>
  <c r="CH96" i="10"/>
  <c r="CG96" i="10"/>
  <c r="CF96" i="10"/>
  <c r="CD96" i="10"/>
  <c r="CC96" i="10"/>
  <c r="CB96" i="10"/>
  <c r="BY96" i="10"/>
  <c r="BX96" i="10"/>
  <c r="BW96" i="10"/>
  <c r="BU96" i="10"/>
  <c r="BT96" i="10"/>
  <c r="BS96" i="10"/>
  <c r="BP96" i="10"/>
  <c r="BO96" i="10"/>
  <c r="BN96" i="10"/>
  <c r="BL96" i="10"/>
  <c r="BK96" i="10"/>
  <c r="BJ96" i="10"/>
  <c r="BG96" i="10"/>
  <c r="BF96" i="10"/>
  <c r="BE96" i="10"/>
  <c r="BC96" i="10"/>
  <c r="BB96" i="10"/>
  <c r="BA96" i="10"/>
  <c r="AX96" i="10"/>
  <c r="AW96" i="10"/>
  <c r="AV96" i="10"/>
  <c r="AT96" i="10"/>
  <c r="AS96" i="10"/>
  <c r="AR96" i="10"/>
  <c r="AO96" i="10"/>
  <c r="AN96" i="10"/>
  <c r="AM96" i="10"/>
  <c r="AK96" i="10"/>
  <c r="AJ96" i="10"/>
  <c r="AI96" i="10"/>
  <c r="AF96" i="10"/>
  <c r="AE96" i="10"/>
  <c r="AD96" i="10"/>
  <c r="AB96" i="10"/>
  <c r="AA96" i="10"/>
  <c r="Z96" i="10"/>
  <c r="W96" i="10"/>
  <c r="V96" i="10"/>
  <c r="U96" i="10"/>
  <c r="S96" i="10"/>
  <c r="R96" i="10"/>
  <c r="Q96" i="10"/>
  <c r="N96" i="10"/>
  <c r="M96" i="10"/>
  <c r="L96" i="10"/>
  <c r="J96" i="10"/>
  <c r="I96" i="10"/>
  <c r="H96" i="10"/>
  <c r="E96" i="10"/>
  <c r="D96" i="10"/>
  <c r="C96" i="10"/>
  <c r="EF95" i="10"/>
  <c r="EE95" i="10"/>
  <c r="ED95" i="10"/>
  <c r="EA95" i="10"/>
  <c r="DZ95" i="10"/>
  <c r="DY95" i="10"/>
  <c r="DW95" i="10"/>
  <c r="DV95" i="10"/>
  <c r="DU95" i="10"/>
  <c r="DR95" i="10"/>
  <c r="DQ95" i="10"/>
  <c r="DP95" i="10"/>
  <c r="DN95" i="10"/>
  <c r="DM95" i="10"/>
  <c r="DL95" i="10"/>
  <c r="DI95" i="10"/>
  <c r="DH95" i="10"/>
  <c r="DG95" i="10"/>
  <c r="DE95" i="10"/>
  <c r="DD95" i="10"/>
  <c r="DC95" i="10"/>
  <c r="CZ95" i="10"/>
  <c r="CY95" i="10"/>
  <c r="CX95" i="10"/>
  <c r="CV95" i="10"/>
  <c r="CU95" i="10"/>
  <c r="CT95" i="10"/>
  <c r="CQ95" i="10"/>
  <c r="CP95" i="10"/>
  <c r="CO95" i="10"/>
  <c r="CM95" i="10"/>
  <c r="CL95" i="10"/>
  <c r="CK95" i="10"/>
  <c r="CH95" i="10"/>
  <c r="CG95" i="10"/>
  <c r="CF95" i="10"/>
  <c r="CD95" i="10"/>
  <c r="CC95" i="10"/>
  <c r="CB95" i="10"/>
  <c r="BY95" i="10"/>
  <c r="BX95" i="10"/>
  <c r="BW95" i="10"/>
  <c r="BU95" i="10"/>
  <c r="BT95" i="10"/>
  <c r="BS95" i="10"/>
  <c r="BP95" i="10"/>
  <c r="BO95" i="10"/>
  <c r="BN95" i="10"/>
  <c r="BL95" i="10"/>
  <c r="BK95" i="10"/>
  <c r="BJ95" i="10"/>
  <c r="BG95" i="10"/>
  <c r="BF95" i="10"/>
  <c r="BE95" i="10"/>
  <c r="BC95" i="10"/>
  <c r="BB95" i="10"/>
  <c r="BA95" i="10"/>
  <c r="AX95" i="10"/>
  <c r="AW95" i="10"/>
  <c r="AV95" i="10"/>
  <c r="AT95" i="10"/>
  <c r="AS95" i="10"/>
  <c r="AR95" i="10"/>
  <c r="AO95" i="10"/>
  <c r="AN95" i="10"/>
  <c r="AM95" i="10"/>
  <c r="AK95" i="10"/>
  <c r="AJ95" i="10"/>
  <c r="AI95" i="10"/>
  <c r="AF95" i="10"/>
  <c r="AE95" i="10"/>
  <c r="AD95" i="10"/>
  <c r="AB95" i="10"/>
  <c r="AA95" i="10"/>
  <c r="Z95" i="10"/>
  <c r="W95" i="10"/>
  <c r="V95" i="10"/>
  <c r="U95" i="10"/>
  <c r="S95" i="10"/>
  <c r="R95" i="10"/>
  <c r="Q95" i="10"/>
  <c r="N95" i="10"/>
  <c r="M95" i="10"/>
  <c r="L95" i="10"/>
  <c r="J95" i="10"/>
  <c r="I95" i="10"/>
  <c r="H95" i="10"/>
  <c r="E95" i="10"/>
  <c r="D95" i="10"/>
  <c r="C95" i="10"/>
  <c r="EF94" i="10"/>
  <c r="EE94" i="10"/>
  <c r="ED94" i="10"/>
  <c r="EA94" i="10"/>
  <c r="DZ94" i="10"/>
  <c r="DY94" i="10"/>
  <c r="DW94" i="10"/>
  <c r="DV94" i="10"/>
  <c r="DU94" i="10"/>
  <c r="DR94" i="10"/>
  <c r="DQ94" i="10"/>
  <c r="DP94" i="10"/>
  <c r="DN94" i="10"/>
  <c r="DM94" i="10"/>
  <c r="DL94" i="10"/>
  <c r="DI94" i="10"/>
  <c r="DH94" i="10"/>
  <c r="DG94" i="10"/>
  <c r="DE94" i="10"/>
  <c r="DD94" i="10"/>
  <c r="DC94" i="10"/>
  <c r="CZ94" i="10"/>
  <c r="CY94" i="10"/>
  <c r="CX94" i="10"/>
  <c r="CV94" i="10"/>
  <c r="CU94" i="10"/>
  <c r="CT94" i="10"/>
  <c r="CQ94" i="10"/>
  <c r="CP94" i="10"/>
  <c r="CO94" i="10"/>
  <c r="CM94" i="10"/>
  <c r="CL94" i="10"/>
  <c r="CK94" i="10"/>
  <c r="CH94" i="10"/>
  <c r="CG94" i="10"/>
  <c r="CF94" i="10"/>
  <c r="CD94" i="10"/>
  <c r="CC94" i="10"/>
  <c r="CB94" i="10"/>
  <c r="BY94" i="10"/>
  <c r="BX94" i="10"/>
  <c r="BW94" i="10"/>
  <c r="BU94" i="10"/>
  <c r="BT94" i="10"/>
  <c r="BS94" i="10"/>
  <c r="BP94" i="10"/>
  <c r="BO94" i="10"/>
  <c r="BN94" i="10"/>
  <c r="BL94" i="10"/>
  <c r="BK94" i="10"/>
  <c r="BJ94" i="10"/>
  <c r="BG94" i="10"/>
  <c r="BF94" i="10"/>
  <c r="BE94" i="10"/>
  <c r="BC94" i="10"/>
  <c r="BB94" i="10"/>
  <c r="BA94" i="10"/>
  <c r="AX94" i="10"/>
  <c r="AW94" i="10"/>
  <c r="AV94" i="10"/>
  <c r="AT94" i="10"/>
  <c r="AS94" i="10"/>
  <c r="AR94" i="10"/>
  <c r="AO94" i="10"/>
  <c r="AN94" i="10"/>
  <c r="AM94" i="10"/>
  <c r="AK94" i="10"/>
  <c r="AJ94" i="10"/>
  <c r="AI94" i="10"/>
  <c r="AF94" i="10"/>
  <c r="AE94" i="10"/>
  <c r="AD94" i="10"/>
  <c r="AB94" i="10"/>
  <c r="AA94" i="10"/>
  <c r="Z94" i="10"/>
  <c r="W94" i="10"/>
  <c r="V94" i="10"/>
  <c r="U94" i="10"/>
  <c r="S94" i="10"/>
  <c r="R94" i="10"/>
  <c r="Q94" i="10"/>
  <c r="N94" i="10"/>
  <c r="M94" i="10"/>
  <c r="L94" i="10"/>
  <c r="J94" i="10"/>
  <c r="I94" i="10"/>
  <c r="H94" i="10"/>
  <c r="E94" i="10"/>
  <c r="D94" i="10"/>
  <c r="C94" i="10"/>
  <c r="EF93" i="10"/>
  <c r="EE93" i="10"/>
  <c r="ED93" i="10"/>
  <c r="EA93" i="10"/>
  <c r="DZ93" i="10"/>
  <c r="DY93" i="10"/>
  <c r="DW93" i="10"/>
  <c r="DV93" i="10"/>
  <c r="DU93" i="10"/>
  <c r="DR93" i="10"/>
  <c r="DQ93" i="10"/>
  <c r="DP93" i="10"/>
  <c r="DN93" i="10"/>
  <c r="DM93" i="10"/>
  <c r="DL93" i="10"/>
  <c r="DI93" i="10"/>
  <c r="DH93" i="10"/>
  <c r="DG93" i="10"/>
  <c r="DE93" i="10"/>
  <c r="DD93" i="10"/>
  <c r="DC93" i="10"/>
  <c r="CZ93" i="10"/>
  <c r="CY93" i="10"/>
  <c r="CX93" i="10"/>
  <c r="CV93" i="10"/>
  <c r="CU93" i="10"/>
  <c r="CT93" i="10"/>
  <c r="CQ93" i="10"/>
  <c r="CP93" i="10"/>
  <c r="CO93" i="10"/>
  <c r="CM93" i="10"/>
  <c r="CL93" i="10"/>
  <c r="CK93" i="10"/>
  <c r="CH93" i="10"/>
  <c r="CG93" i="10"/>
  <c r="CF93" i="10"/>
  <c r="CD93" i="10"/>
  <c r="CC93" i="10"/>
  <c r="CB93" i="10"/>
  <c r="BY93" i="10"/>
  <c r="BX93" i="10"/>
  <c r="BW93" i="10"/>
  <c r="BU93" i="10"/>
  <c r="BT93" i="10"/>
  <c r="BS93" i="10"/>
  <c r="BP93" i="10"/>
  <c r="BO93" i="10"/>
  <c r="BN93" i="10"/>
  <c r="BL93" i="10"/>
  <c r="BK93" i="10"/>
  <c r="BJ93" i="10"/>
  <c r="BG93" i="10"/>
  <c r="BF93" i="10"/>
  <c r="BE93" i="10"/>
  <c r="BC93" i="10"/>
  <c r="BB93" i="10"/>
  <c r="BA93" i="10"/>
  <c r="AX93" i="10"/>
  <c r="AW93" i="10"/>
  <c r="AV93" i="10"/>
  <c r="AT93" i="10"/>
  <c r="AS93" i="10"/>
  <c r="AR93" i="10"/>
  <c r="AO93" i="10"/>
  <c r="AN93" i="10"/>
  <c r="AM93" i="10"/>
  <c r="AK93" i="10"/>
  <c r="AJ93" i="10"/>
  <c r="AI93" i="10"/>
  <c r="AF93" i="10"/>
  <c r="AE93" i="10"/>
  <c r="AD93" i="10"/>
  <c r="AB93" i="10"/>
  <c r="AA93" i="10"/>
  <c r="Z93" i="10"/>
  <c r="W93" i="10"/>
  <c r="V93" i="10"/>
  <c r="U93" i="10"/>
  <c r="S93" i="10"/>
  <c r="R93" i="10"/>
  <c r="Q93" i="10"/>
  <c r="N93" i="10"/>
  <c r="M93" i="10"/>
  <c r="L93" i="10"/>
  <c r="J93" i="10"/>
  <c r="I93" i="10"/>
  <c r="H93" i="10"/>
  <c r="E93" i="10"/>
  <c r="D93" i="10"/>
  <c r="C93" i="10"/>
  <c r="EF92" i="10"/>
  <c r="EE92" i="10"/>
  <c r="ED92" i="10"/>
  <c r="EA92" i="10"/>
  <c r="DZ92" i="10"/>
  <c r="DY92" i="10"/>
  <c r="DW92" i="10"/>
  <c r="DV92" i="10"/>
  <c r="DU92" i="10"/>
  <c r="DR92" i="10"/>
  <c r="DQ92" i="10"/>
  <c r="DP92" i="10"/>
  <c r="DN92" i="10"/>
  <c r="DM92" i="10"/>
  <c r="DL92" i="10"/>
  <c r="DI92" i="10"/>
  <c r="DH92" i="10"/>
  <c r="DG92" i="10"/>
  <c r="DE92" i="10"/>
  <c r="DD92" i="10"/>
  <c r="DC92" i="10"/>
  <c r="CZ92" i="10"/>
  <c r="CY92" i="10"/>
  <c r="CX92" i="10"/>
  <c r="CV92" i="10"/>
  <c r="CU92" i="10"/>
  <c r="CT92" i="10"/>
  <c r="CQ92" i="10"/>
  <c r="CP92" i="10"/>
  <c r="CO92" i="10"/>
  <c r="CM92" i="10"/>
  <c r="CL92" i="10"/>
  <c r="CK92" i="10"/>
  <c r="CH92" i="10"/>
  <c r="CG92" i="10"/>
  <c r="CF92" i="10"/>
  <c r="CD92" i="10"/>
  <c r="CC92" i="10"/>
  <c r="CB92" i="10"/>
  <c r="BY92" i="10"/>
  <c r="BX92" i="10"/>
  <c r="BW92" i="10"/>
  <c r="BU92" i="10"/>
  <c r="BT92" i="10"/>
  <c r="BS92" i="10"/>
  <c r="BP92" i="10"/>
  <c r="BO92" i="10"/>
  <c r="BN92" i="10"/>
  <c r="BL92" i="10"/>
  <c r="BK92" i="10"/>
  <c r="BJ92" i="10"/>
  <c r="BG92" i="10"/>
  <c r="BF92" i="10"/>
  <c r="BE92" i="10"/>
  <c r="BC92" i="10"/>
  <c r="BB92" i="10"/>
  <c r="BA92" i="10"/>
  <c r="AX92" i="10"/>
  <c r="AW92" i="10"/>
  <c r="AV92" i="10"/>
  <c r="AT92" i="10"/>
  <c r="AS92" i="10"/>
  <c r="AR92" i="10"/>
  <c r="AO92" i="10"/>
  <c r="AN92" i="10"/>
  <c r="AM92" i="10"/>
  <c r="AK92" i="10"/>
  <c r="AJ92" i="10"/>
  <c r="AI92" i="10"/>
  <c r="AF92" i="10"/>
  <c r="AE92" i="10"/>
  <c r="AD92" i="10"/>
  <c r="AB92" i="10"/>
  <c r="AA92" i="10"/>
  <c r="Z92" i="10"/>
  <c r="W92" i="10"/>
  <c r="V92" i="10"/>
  <c r="U92" i="10"/>
  <c r="S92" i="10"/>
  <c r="R92" i="10"/>
  <c r="Q92" i="10"/>
  <c r="N92" i="10"/>
  <c r="M92" i="10"/>
  <c r="L92" i="10"/>
  <c r="J92" i="10"/>
  <c r="I92" i="10"/>
  <c r="H92" i="10"/>
  <c r="E92" i="10"/>
  <c r="D92" i="10"/>
  <c r="C92" i="10"/>
  <c r="EF91" i="10"/>
  <c r="EE91" i="10"/>
  <c r="ED91" i="10"/>
  <c r="EA91" i="10"/>
  <c r="DZ91" i="10"/>
  <c r="DY91" i="10"/>
  <c r="DW91" i="10"/>
  <c r="DV91" i="10"/>
  <c r="DU91" i="10"/>
  <c r="DR91" i="10"/>
  <c r="DQ91" i="10"/>
  <c r="DP91" i="10"/>
  <c r="DN91" i="10"/>
  <c r="DM91" i="10"/>
  <c r="DL91" i="10"/>
  <c r="DI91" i="10"/>
  <c r="DH91" i="10"/>
  <c r="DG91" i="10"/>
  <c r="DE91" i="10"/>
  <c r="DD91" i="10"/>
  <c r="DC91" i="10"/>
  <c r="CZ91" i="10"/>
  <c r="CY91" i="10"/>
  <c r="CX91" i="10"/>
  <c r="CV91" i="10"/>
  <c r="CU91" i="10"/>
  <c r="CT91" i="10"/>
  <c r="CQ91" i="10"/>
  <c r="CP91" i="10"/>
  <c r="CO91" i="10"/>
  <c r="CM91" i="10"/>
  <c r="CL91" i="10"/>
  <c r="CK91" i="10"/>
  <c r="CH91" i="10"/>
  <c r="CG91" i="10"/>
  <c r="CF91" i="10"/>
  <c r="CD91" i="10"/>
  <c r="CC91" i="10"/>
  <c r="CB91" i="10"/>
  <c r="BY91" i="10"/>
  <c r="BX91" i="10"/>
  <c r="BW91" i="10"/>
  <c r="BU91" i="10"/>
  <c r="BT91" i="10"/>
  <c r="BS91" i="10"/>
  <c r="BP91" i="10"/>
  <c r="BO91" i="10"/>
  <c r="BN91" i="10"/>
  <c r="BL91" i="10"/>
  <c r="BK91" i="10"/>
  <c r="BJ91" i="10"/>
  <c r="BG91" i="10"/>
  <c r="BF91" i="10"/>
  <c r="BE91" i="10"/>
  <c r="BC91" i="10"/>
  <c r="BB91" i="10"/>
  <c r="BA91" i="10"/>
  <c r="AX91" i="10"/>
  <c r="AW91" i="10"/>
  <c r="AV91" i="10"/>
  <c r="AT91" i="10"/>
  <c r="AS91" i="10"/>
  <c r="AR91" i="10"/>
  <c r="AO91" i="10"/>
  <c r="AN91" i="10"/>
  <c r="AM91" i="10"/>
  <c r="AK91" i="10"/>
  <c r="AJ91" i="10"/>
  <c r="AI91" i="10"/>
  <c r="AF91" i="10"/>
  <c r="AE91" i="10"/>
  <c r="AD91" i="10"/>
  <c r="AB91" i="10"/>
  <c r="AA91" i="10"/>
  <c r="Z91" i="10"/>
  <c r="W91" i="10"/>
  <c r="V91" i="10"/>
  <c r="U91" i="10"/>
  <c r="S91" i="10"/>
  <c r="R91" i="10"/>
  <c r="Q91" i="10"/>
  <c r="N91" i="10"/>
  <c r="M91" i="10"/>
  <c r="L91" i="10"/>
  <c r="J91" i="10"/>
  <c r="I91" i="10"/>
  <c r="H91" i="10"/>
  <c r="E91" i="10"/>
  <c r="D91" i="10"/>
  <c r="C91" i="10"/>
  <c r="EF90" i="10"/>
  <c r="EE90" i="10"/>
  <c r="ED90" i="10"/>
  <c r="EA90" i="10"/>
  <c r="DZ90" i="10"/>
  <c r="DY90" i="10"/>
  <c r="DW90" i="10"/>
  <c r="DV90" i="10"/>
  <c r="DU90" i="10"/>
  <c r="DR90" i="10"/>
  <c r="DQ90" i="10"/>
  <c r="DP90" i="10"/>
  <c r="DN90" i="10"/>
  <c r="DM90" i="10"/>
  <c r="DL90" i="10"/>
  <c r="DI90" i="10"/>
  <c r="DH90" i="10"/>
  <c r="DG90" i="10"/>
  <c r="DE90" i="10"/>
  <c r="DD90" i="10"/>
  <c r="DC90" i="10"/>
  <c r="CZ90" i="10"/>
  <c r="CY90" i="10"/>
  <c r="CX90" i="10"/>
  <c r="CV90" i="10"/>
  <c r="CU90" i="10"/>
  <c r="CT90" i="10"/>
  <c r="CQ90" i="10"/>
  <c r="CP90" i="10"/>
  <c r="CO90" i="10"/>
  <c r="CM90" i="10"/>
  <c r="CL90" i="10"/>
  <c r="CK90" i="10"/>
  <c r="CH90" i="10"/>
  <c r="CG90" i="10"/>
  <c r="CF90" i="10"/>
  <c r="CD90" i="10"/>
  <c r="CC90" i="10"/>
  <c r="CB90" i="10"/>
  <c r="BY90" i="10"/>
  <c r="BX90" i="10"/>
  <c r="BW90" i="10"/>
  <c r="BU90" i="10"/>
  <c r="BT90" i="10"/>
  <c r="BS90" i="10"/>
  <c r="BP90" i="10"/>
  <c r="BO90" i="10"/>
  <c r="BN90" i="10"/>
  <c r="BL90" i="10"/>
  <c r="BK90" i="10"/>
  <c r="BJ90" i="10"/>
  <c r="BG90" i="10"/>
  <c r="BF90" i="10"/>
  <c r="BE90" i="10"/>
  <c r="BC90" i="10"/>
  <c r="BB90" i="10"/>
  <c r="BA90" i="10"/>
  <c r="AX90" i="10"/>
  <c r="AW90" i="10"/>
  <c r="AV90" i="10"/>
  <c r="AT90" i="10"/>
  <c r="AS90" i="10"/>
  <c r="AR90" i="10"/>
  <c r="AO90" i="10"/>
  <c r="AN90" i="10"/>
  <c r="AM90" i="10"/>
  <c r="AK90" i="10"/>
  <c r="AJ90" i="10"/>
  <c r="AI90" i="10"/>
  <c r="AF90" i="10"/>
  <c r="AE90" i="10"/>
  <c r="AD90" i="10"/>
  <c r="AB90" i="10"/>
  <c r="AA90" i="10"/>
  <c r="Z90" i="10"/>
  <c r="W90" i="10"/>
  <c r="V90" i="10"/>
  <c r="U90" i="10"/>
  <c r="S90" i="10"/>
  <c r="R90" i="10"/>
  <c r="Q90" i="10"/>
  <c r="N90" i="10"/>
  <c r="M90" i="10"/>
  <c r="L90" i="10"/>
  <c r="J90" i="10"/>
  <c r="I90" i="10"/>
  <c r="H90" i="10"/>
  <c r="E90" i="10"/>
  <c r="D90" i="10"/>
  <c r="C90" i="10"/>
  <c r="EF89" i="10"/>
  <c r="EE89" i="10"/>
  <c r="ED89" i="10"/>
  <c r="EA89" i="10"/>
  <c r="DZ89" i="10"/>
  <c r="DY89" i="10"/>
  <c r="DW89" i="10"/>
  <c r="DV89" i="10"/>
  <c r="DU89" i="10"/>
  <c r="DR89" i="10"/>
  <c r="DQ89" i="10"/>
  <c r="DP89" i="10"/>
  <c r="DN89" i="10"/>
  <c r="DM89" i="10"/>
  <c r="DL89" i="10"/>
  <c r="DI89" i="10"/>
  <c r="DH89" i="10"/>
  <c r="DG89" i="10"/>
  <c r="DE89" i="10"/>
  <c r="DD89" i="10"/>
  <c r="DC89" i="10"/>
  <c r="CZ89" i="10"/>
  <c r="CY89" i="10"/>
  <c r="CX89" i="10"/>
  <c r="CV89" i="10"/>
  <c r="CU89" i="10"/>
  <c r="CT89" i="10"/>
  <c r="CQ89" i="10"/>
  <c r="CP89" i="10"/>
  <c r="CO89" i="10"/>
  <c r="CM89" i="10"/>
  <c r="CL89" i="10"/>
  <c r="CK89" i="10"/>
  <c r="CH89" i="10"/>
  <c r="CG89" i="10"/>
  <c r="CF89" i="10"/>
  <c r="CD89" i="10"/>
  <c r="CC89" i="10"/>
  <c r="CB89" i="10"/>
  <c r="BY89" i="10"/>
  <c r="BX89" i="10"/>
  <c r="BW89" i="10"/>
  <c r="BU89" i="10"/>
  <c r="BT89" i="10"/>
  <c r="BS89" i="10"/>
  <c r="BP89" i="10"/>
  <c r="BO89" i="10"/>
  <c r="BN89" i="10"/>
  <c r="BL89" i="10"/>
  <c r="BK89" i="10"/>
  <c r="BJ89" i="10"/>
  <c r="BG89" i="10"/>
  <c r="BF89" i="10"/>
  <c r="BE89" i="10"/>
  <c r="BC89" i="10"/>
  <c r="BB89" i="10"/>
  <c r="BA89" i="10"/>
  <c r="AX89" i="10"/>
  <c r="AW89" i="10"/>
  <c r="AV89" i="10"/>
  <c r="AT89" i="10"/>
  <c r="AS89" i="10"/>
  <c r="AR89" i="10"/>
  <c r="AO89" i="10"/>
  <c r="AN89" i="10"/>
  <c r="AM89" i="10"/>
  <c r="AK89" i="10"/>
  <c r="AJ89" i="10"/>
  <c r="AI89" i="10"/>
  <c r="AF89" i="10"/>
  <c r="AE89" i="10"/>
  <c r="AD89" i="10"/>
  <c r="AB89" i="10"/>
  <c r="AA89" i="10"/>
  <c r="Z89" i="10"/>
  <c r="W89" i="10"/>
  <c r="V89" i="10"/>
  <c r="U89" i="10"/>
  <c r="S89" i="10"/>
  <c r="R89" i="10"/>
  <c r="Q89" i="10"/>
  <c r="N89" i="10"/>
  <c r="M89" i="10"/>
  <c r="L89" i="10"/>
  <c r="J89" i="10"/>
  <c r="I89" i="10"/>
  <c r="H89" i="10"/>
  <c r="E89" i="10"/>
  <c r="D89" i="10"/>
  <c r="C89" i="10"/>
  <c r="EF88" i="10"/>
  <c r="EE88" i="10"/>
  <c r="ED88" i="10"/>
  <c r="EA88" i="10"/>
  <c r="DZ88" i="10"/>
  <c r="DY88" i="10"/>
  <c r="DW88" i="10"/>
  <c r="DV88" i="10"/>
  <c r="DU88" i="10"/>
  <c r="DR88" i="10"/>
  <c r="DQ88" i="10"/>
  <c r="DP88" i="10"/>
  <c r="DN88" i="10"/>
  <c r="DM88" i="10"/>
  <c r="DL88" i="10"/>
  <c r="DI88" i="10"/>
  <c r="DH88" i="10"/>
  <c r="DG88" i="10"/>
  <c r="DE88" i="10"/>
  <c r="DD88" i="10"/>
  <c r="DC88" i="10"/>
  <c r="CZ88" i="10"/>
  <c r="CY88" i="10"/>
  <c r="CX88" i="10"/>
  <c r="CV88" i="10"/>
  <c r="CU88" i="10"/>
  <c r="CT88" i="10"/>
  <c r="CQ88" i="10"/>
  <c r="CP88" i="10"/>
  <c r="CO88" i="10"/>
  <c r="CM88" i="10"/>
  <c r="CL88" i="10"/>
  <c r="CK88" i="10"/>
  <c r="CH88" i="10"/>
  <c r="CG88" i="10"/>
  <c r="CF88" i="10"/>
  <c r="CD88" i="10"/>
  <c r="CC88" i="10"/>
  <c r="CB88" i="10"/>
  <c r="BY88" i="10"/>
  <c r="BX88" i="10"/>
  <c r="BW88" i="10"/>
  <c r="BU88" i="10"/>
  <c r="BT88" i="10"/>
  <c r="BS88" i="10"/>
  <c r="BP88" i="10"/>
  <c r="BO88" i="10"/>
  <c r="BN88" i="10"/>
  <c r="BL88" i="10"/>
  <c r="BK88" i="10"/>
  <c r="BJ88" i="10"/>
  <c r="BG88" i="10"/>
  <c r="BF88" i="10"/>
  <c r="BE88" i="10"/>
  <c r="BC88" i="10"/>
  <c r="BB88" i="10"/>
  <c r="BA88" i="10"/>
  <c r="AX88" i="10"/>
  <c r="AW88" i="10"/>
  <c r="AV88" i="10"/>
  <c r="AT88" i="10"/>
  <c r="AS88" i="10"/>
  <c r="AR88" i="10"/>
  <c r="AO88" i="10"/>
  <c r="AN88" i="10"/>
  <c r="AM88" i="10"/>
  <c r="AK88" i="10"/>
  <c r="AJ88" i="10"/>
  <c r="AI88" i="10"/>
  <c r="AF88" i="10"/>
  <c r="AE88" i="10"/>
  <c r="AD88" i="10"/>
  <c r="AB88" i="10"/>
  <c r="AA88" i="10"/>
  <c r="Z88" i="10"/>
  <c r="W88" i="10"/>
  <c r="V88" i="10"/>
  <c r="U88" i="10"/>
  <c r="S88" i="10"/>
  <c r="R88" i="10"/>
  <c r="Q88" i="10"/>
  <c r="N88" i="10"/>
  <c r="M88" i="10"/>
  <c r="L88" i="10"/>
  <c r="J88" i="10"/>
  <c r="I88" i="10"/>
  <c r="H88" i="10"/>
  <c r="E88" i="10"/>
  <c r="D88" i="10"/>
  <c r="C88" i="10"/>
  <c r="EF87" i="10"/>
  <c r="EE87" i="10"/>
  <c r="ED87" i="10"/>
  <c r="EA87" i="10"/>
  <c r="DZ87" i="10"/>
  <c r="DY87" i="10"/>
  <c r="DW87" i="10"/>
  <c r="DV87" i="10"/>
  <c r="DU87" i="10"/>
  <c r="DR87" i="10"/>
  <c r="DQ87" i="10"/>
  <c r="DP87" i="10"/>
  <c r="DN87" i="10"/>
  <c r="DM87" i="10"/>
  <c r="DL87" i="10"/>
  <c r="DI87" i="10"/>
  <c r="DH87" i="10"/>
  <c r="DG87" i="10"/>
  <c r="DE87" i="10"/>
  <c r="DD87" i="10"/>
  <c r="DC87" i="10"/>
  <c r="CZ87" i="10"/>
  <c r="CY87" i="10"/>
  <c r="CX87" i="10"/>
  <c r="CV87" i="10"/>
  <c r="CU87" i="10"/>
  <c r="CT87" i="10"/>
  <c r="CQ87" i="10"/>
  <c r="CP87" i="10"/>
  <c r="CO87" i="10"/>
  <c r="CM87" i="10"/>
  <c r="CL87" i="10"/>
  <c r="CK87" i="10"/>
  <c r="CH87" i="10"/>
  <c r="CG87" i="10"/>
  <c r="CF87" i="10"/>
  <c r="CD87" i="10"/>
  <c r="CC87" i="10"/>
  <c r="CB87" i="10"/>
  <c r="BY87" i="10"/>
  <c r="BX87" i="10"/>
  <c r="BW87" i="10"/>
  <c r="BU87" i="10"/>
  <c r="BT87" i="10"/>
  <c r="BS87" i="10"/>
  <c r="BP87" i="10"/>
  <c r="BO87" i="10"/>
  <c r="BN87" i="10"/>
  <c r="BL87" i="10"/>
  <c r="BK87" i="10"/>
  <c r="BJ87" i="10"/>
  <c r="BG87" i="10"/>
  <c r="BF87" i="10"/>
  <c r="BE87" i="10"/>
  <c r="BC87" i="10"/>
  <c r="BB87" i="10"/>
  <c r="BA87" i="10"/>
  <c r="AX87" i="10"/>
  <c r="AW87" i="10"/>
  <c r="AV87" i="10"/>
  <c r="AT87" i="10"/>
  <c r="AS87" i="10"/>
  <c r="AR87" i="10"/>
  <c r="AO87" i="10"/>
  <c r="AN87" i="10"/>
  <c r="AM87" i="10"/>
  <c r="AK87" i="10"/>
  <c r="AJ87" i="10"/>
  <c r="AI87" i="10"/>
  <c r="AF87" i="10"/>
  <c r="AE87" i="10"/>
  <c r="AD87" i="10"/>
  <c r="AB87" i="10"/>
  <c r="AA87" i="10"/>
  <c r="Z87" i="10"/>
  <c r="W87" i="10"/>
  <c r="V87" i="10"/>
  <c r="U87" i="10"/>
  <c r="S87" i="10"/>
  <c r="R87" i="10"/>
  <c r="Q87" i="10"/>
  <c r="N87" i="10"/>
  <c r="M87" i="10"/>
  <c r="L87" i="10"/>
  <c r="J87" i="10"/>
  <c r="I87" i="10"/>
  <c r="H87" i="10"/>
  <c r="E87" i="10"/>
  <c r="D87" i="10"/>
  <c r="C87" i="10"/>
  <c r="EF86" i="10"/>
  <c r="EE86" i="10"/>
  <c r="ED86" i="10"/>
  <c r="EA86" i="10"/>
  <c r="DZ86" i="10"/>
  <c r="DY86" i="10"/>
  <c r="DW86" i="10"/>
  <c r="DV86" i="10"/>
  <c r="DU86" i="10"/>
  <c r="DR86" i="10"/>
  <c r="DQ86" i="10"/>
  <c r="DP86" i="10"/>
  <c r="DN86" i="10"/>
  <c r="DM86" i="10"/>
  <c r="DL86" i="10"/>
  <c r="DI86" i="10"/>
  <c r="DH86" i="10"/>
  <c r="DG86" i="10"/>
  <c r="DE86" i="10"/>
  <c r="DD86" i="10"/>
  <c r="DC86" i="10"/>
  <c r="CZ86" i="10"/>
  <c r="CY86" i="10"/>
  <c r="CX86" i="10"/>
  <c r="CV86" i="10"/>
  <c r="CU86" i="10"/>
  <c r="CT86" i="10"/>
  <c r="CQ86" i="10"/>
  <c r="CP86" i="10"/>
  <c r="CO86" i="10"/>
  <c r="CM86" i="10"/>
  <c r="CL86" i="10"/>
  <c r="CK86" i="10"/>
  <c r="CH86" i="10"/>
  <c r="CG86" i="10"/>
  <c r="CF86" i="10"/>
  <c r="CD86" i="10"/>
  <c r="CC86" i="10"/>
  <c r="CB86" i="10"/>
  <c r="BY86" i="10"/>
  <c r="BX86" i="10"/>
  <c r="BW86" i="10"/>
  <c r="BU86" i="10"/>
  <c r="BT86" i="10"/>
  <c r="BS86" i="10"/>
  <c r="BP86" i="10"/>
  <c r="BO86" i="10"/>
  <c r="BN86" i="10"/>
  <c r="BL86" i="10"/>
  <c r="BK86" i="10"/>
  <c r="BJ86" i="10"/>
  <c r="BG86" i="10"/>
  <c r="BF86" i="10"/>
  <c r="BE86" i="10"/>
  <c r="BC86" i="10"/>
  <c r="BB86" i="10"/>
  <c r="BA86" i="10"/>
  <c r="AX86" i="10"/>
  <c r="AW86" i="10"/>
  <c r="AV86" i="10"/>
  <c r="AT86" i="10"/>
  <c r="AS86" i="10"/>
  <c r="AR86" i="10"/>
  <c r="AO86" i="10"/>
  <c r="AN86" i="10"/>
  <c r="AM86" i="10"/>
  <c r="AK86" i="10"/>
  <c r="AJ86" i="10"/>
  <c r="AI86" i="10"/>
  <c r="AF86" i="10"/>
  <c r="AE86" i="10"/>
  <c r="AD86" i="10"/>
  <c r="AB86" i="10"/>
  <c r="AA86" i="10"/>
  <c r="Z86" i="10"/>
  <c r="W86" i="10"/>
  <c r="V86" i="10"/>
  <c r="U86" i="10"/>
  <c r="S86" i="10"/>
  <c r="R86" i="10"/>
  <c r="Q86" i="10"/>
  <c r="N86" i="10"/>
  <c r="M86" i="10"/>
  <c r="L86" i="10"/>
  <c r="J86" i="10"/>
  <c r="I86" i="10"/>
  <c r="H86" i="10"/>
  <c r="E86" i="10"/>
  <c r="D86" i="10"/>
  <c r="C86" i="10"/>
  <c r="EF85" i="10"/>
  <c r="EE85" i="10"/>
  <c r="ED85" i="10"/>
  <c r="EA85" i="10"/>
  <c r="DZ85" i="10"/>
  <c r="DY85" i="10"/>
  <c r="DW85" i="10"/>
  <c r="DV85" i="10"/>
  <c r="DU85" i="10"/>
  <c r="DR85" i="10"/>
  <c r="DQ85" i="10"/>
  <c r="DP85" i="10"/>
  <c r="DN85" i="10"/>
  <c r="DM85" i="10"/>
  <c r="DL85" i="10"/>
  <c r="DI85" i="10"/>
  <c r="DH85" i="10"/>
  <c r="DG85" i="10"/>
  <c r="DE85" i="10"/>
  <c r="DD85" i="10"/>
  <c r="DC85" i="10"/>
  <c r="CZ85" i="10"/>
  <c r="CY85" i="10"/>
  <c r="CX85" i="10"/>
  <c r="CV85" i="10"/>
  <c r="CU85" i="10"/>
  <c r="CT85" i="10"/>
  <c r="CQ85" i="10"/>
  <c r="CP85" i="10"/>
  <c r="CO85" i="10"/>
  <c r="CM85" i="10"/>
  <c r="CL85" i="10"/>
  <c r="CK85" i="10"/>
  <c r="CH85" i="10"/>
  <c r="CG85" i="10"/>
  <c r="CF85" i="10"/>
  <c r="CD85" i="10"/>
  <c r="CC85" i="10"/>
  <c r="CB85" i="10"/>
  <c r="BY85" i="10"/>
  <c r="BX85" i="10"/>
  <c r="BW85" i="10"/>
  <c r="BU85" i="10"/>
  <c r="BT85" i="10"/>
  <c r="BS85" i="10"/>
  <c r="BP85" i="10"/>
  <c r="BO85" i="10"/>
  <c r="BN85" i="10"/>
  <c r="BL85" i="10"/>
  <c r="BK85" i="10"/>
  <c r="BJ85" i="10"/>
  <c r="BG85" i="10"/>
  <c r="BF85" i="10"/>
  <c r="BE85" i="10"/>
  <c r="BC85" i="10"/>
  <c r="BB85" i="10"/>
  <c r="BA85" i="10"/>
  <c r="AX85" i="10"/>
  <c r="AW85" i="10"/>
  <c r="AV85" i="10"/>
  <c r="AT85" i="10"/>
  <c r="AS85" i="10"/>
  <c r="AR85" i="10"/>
  <c r="AO85" i="10"/>
  <c r="AN85" i="10"/>
  <c r="AM85" i="10"/>
  <c r="AK85" i="10"/>
  <c r="AJ85" i="10"/>
  <c r="AI85" i="10"/>
  <c r="AF85" i="10"/>
  <c r="AE85" i="10"/>
  <c r="AD85" i="10"/>
  <c r="AB85" i="10"/>
  <c r="AA85" i="10"/>
  <c r="Z85" i="10"/>
  <c r="W85" i="10"/>
  <c r="V85" i="10"/>
  <c r="U85" i="10"/>
  <c r="S85" i="10"/>
  <c r="R85" i="10"/>
  <c r="Q85" i="10"/>
  <c r="N85" i="10"/>
  <c r="M85" i="10"/>
  <c r="L85" i="10"/>
  <c r="J85" i="10"/>
  <c r="I85" i="10"/>
  <c r="H85" i="10"/>
  <c r="E85" i="10"/>
  <c r="D85" i="10"/>
  <c r="C85" i="10"/>
  <c r="EF84" i="10"/>
  <c r="EE84" i="10"/>
  <c r="ED84" i="10"/>
  <c r="EA84" i="10"/>
  <c r="DZ84" i="10"/>
  <c r="DY84" i="10"/>
  <c r="DW84" i="10"/>
  <c r="DV84" i="10"/>
  <c r="DU84" i="10"/>
  <c r="DR84" i="10"/>
  <c r="DQ84" i="10"/>
  <c r="DP84" i="10"/>
  <c r="DN84" i="10"/>
  <c r="DM84" i="10"/>
  <c r="DL84" i="10"/>
  <c r="DI84" i="10"/>
  <c r="DH84" i="10"/>
  <c r="DG84" i="10"/>
  <c r="DE84" i="10"/>
  <c r="DD84" i="10"/>
  <c r="DC84" i="10"/>
  <c r="CZ84" i="10"/>
  <c r="CY84" i="10"/>
  <c r="CX84" i="10"/>
  <c r="CV84" i="10"/>
  <c r="CU84" i="10"/>
  <c r="CT84" i="10"/>
  <c r="CQ84" i="10"/>
  <c r="CP84" i="10"/>
  <c r="CO84" i="10"/>
  <c r="CM84" i="10"/>
  <c r="CL84" i="10"/>
  <c r="CK84" i="10"/>
  <c r="CH84" i="10"/>
  <c r="CG84" i="10"/>
  <c r="CF84" i="10"/>
  <c r="CD84" i="10"/>
  <c r="CC84" i="10"/>
  <c r="CB84" i="10"/>
  <c r="BY84" i="10"/>
  <c r="BX84" i="10"/>
  <c r="BW84" i="10"/>
  <c r="BU84" i="10"/>
  <c r="BT84" i="10"/>
  <c r="BS84" i="10"/>
  <c r="BP84" i="10"/>
  <c r="BO84" i="10"/>
  <c r="BN84" i="10"/>
  <c r="BL84" i="10"/>
  <c r="BK84" i="10"/>
  <c r="BJ84" i="10"/>
  <c r="BG84" i="10"/>
  <c r="BF84" i="10"/>
  <c r="BE84" i="10"/>
  <c r="BC84" i="10"/>
  <c r="BB84" i="10"/>
  <c r="BA84" i="10"/>
  <c r="AX84" i="10"/>
  <c r="AW84" i="10"/>
  <c r="AV84" i="10"/>
  <c r="AT84" i="10"/>
  <c r="AS84" i="10"/>
  <c r="AR84" i="10"/>
  <c r="AO84" i="10"/>
  <c r="AN84" i="10"/>
  <c r="AM84" i="10"/>
  <c r="AK84" i="10"/>
  <c r="AJ84" i="10"/>
  <c r="AI84" i="10"/>
  <c r="AF84" i="10"/>
  <c r="AE84" i="10"/>
  <c r="AD84" i="10"/>
  <c r="AB84" i="10"/>
  <c r="AA84" i="10"/>
  <c r="Z84" i="10"/>
  <c r="W84" i="10"/>
  <c r="V84" i="10"/>
  <c r="U84" i="10"/>
  <c r="S84" i="10"/>
  <c r="R84" i="10"/>
  <c r="Q84" i="10"/>
  <c r="N84" i="10"/>
  <c r="M84" i="10"/>
  <c r="L84" i="10"/>
  <c r="J84" i="10"/>
  <c r="I84" i="10"/>
  <c r="H84" i="10"/>
  <c r="E84" i="10"/>
  <c r="D84" i="10"/>
  <c r="C84" i="10"/>
  <c r="EF83" i="10"/>
  <c r="EE83" i="10"/>
  <c r="ED83" i="10"/>
  <c r="EA83" i="10"/>
  <c r="DZ83" i="10"/>
  <c r="DY83" i="10"/>
  <c r="DW83" i="10"/>
  <c r="DV83" i="10"/>
  <c r="DU83" i="10"/>
  <c r="DR83" i="10"/>
  <c r="DQ83" i="10"/>
  <c r="DP83" i="10"/>
  <c r="DN83" i="10"/>
  <c r="DM83" i="10"/>
  <c r="DL83" i="10"/>
  <c r="DI83" i="10"/>
  <c r="DH83" i="10"/>
  <c r="DG83" i="10"/>
  <c r="DE83" i="10"/>
  <c r="DD83" i="10"/>
  <c r="DC83" i="10"/>
  <c r="CZ83" i="10"/>
  <c r="CY83" i="10"/>
  <c r="CX83" i="10"/>
  <c r="CV83" i="10"/>
  <c r="CU83" i="10"/>
  <c r="CT83" i="10"/>
  <c r="CQ83" i="10"/>
  <c r="CP83" i="10"/>
  <c r="CO83" i="10"/>
  <c r="CM83" i="10"/>
  <c r="CL83" i="10"/>
  <c r="CK83" i="10"/>
  <c r="CH83" i="10"/>
  <c r="CG83" i="10"/>
  <c r="CF83" i="10"/>
  <c r="CD83" i="10"/>
  <c r="CC83" i="10"/>
  <c r="CB83" i="10"/>
  <c r="BY83" i="10"/>
  <c r="BX83" i="10"/>
  <c r="BW83" i="10"/>
  <c r="BU83" i="10"/>
  <c r="BT83" i="10"/>
  <c r="BS83" i="10"/>
  <c r="BP83" i="10"/>
  <c r="BO83" i="10"/>
  <c r="BN83" i="10"/>
  <c r="BL83" i="10"/>
  <c r="BK83" i="10"/>
  <c r="BJ83" i="10"/>
  <c r="BG83" i="10"/>
  <c r="BF83" i="10"/>
  <c r="BE83" i="10"/>
  <c r="BC83" i="10"/>
  <c r="BB83" i="10"/>
  <c r="BA83" i="10"/>
  <c r="AX83" i="10"/>
  <c r="AW83" i="10"/>
  <c r="AV83" i="10"/>
  <c r="AT83" i="10"/>
  <c r="AS83" i="10"/>
  <c r="AR83" i="10"/>
  <c r="AO83" i="10"/>
  <c r="AN83" i="10"/>
  <c r="AM83" i="10"/>
  <c r="AK83" i="10"/>
  <c r="AJ83" i="10"/>
  <c r="AI83" i="10"/>
  <c r="AF83" i="10"/>
  <c r="AE83" i="10"/>
  <c r="AD83" i="10"/>
  <c r="AB83" i="10"/>
  <c r="AA83" i="10"/>
  <c r="Z83" i="10"/>
  <c r="W83" i="10"/>
  <c r="V83" i="10"/>
  <c r="U83" i="10"/>
  <c r="S83" i="10"/>
  <c r="R83" i="10"/>
  <c r="Q83" i="10"/>
  <c r="N83" i="10"/>
  <c r="M83" i="10"/>
  <c r="L83" i="10"/>
  <c r="J83" i="10"/>
  <c r="I83" i="10"/>
  <c r="H83" i="10"/>
  <c r="E83" i="10"/>
  <c r="D83" i="10"/>
  <c r="C83" i="10"/>
  <c r="EF82" i="10"/>
  <c r="EE82" i="10"/>
  <c r="ED82" i="10"/>
  <c r="EA82" i="10"/>
  <c r="DZ82" i="10"/>
  <c r="DY82" i="10"/>
  <c r="DW82" i="10"/>
  <c r="DV82" i="10"/>
  <c r="DU82" i="10"/>
  <c r="DR82" i="10"/>
  <c r="DQ82" i="10"/>
  <c r="DP82" i="10"/>
  <c r="DN82" i="10"/>
  <c r="DM82" i="10"/>
  <c r="DL82" i="10"/>
  <c r="DI82" i="10"/>
  <c r="DH82" i="10"/>
  <c r="DG82" i="10"/>
  <c r="DE82" i="10"/>
  <c r="DD82" i="10"/>
  <c r="DC82" i="10"/>
  <c r="CZ82" i="10"/>
  <c r="CY82" i="10"/>
  <c r="CX82" i="10"/>
  <c r="CV82" i="10"/>
  <c r="CU82" i="10"/>
  <c r="CT82" i="10"/>
  <c r="CQ82" i="10"/>
  <c r="CP82" i="10"/>
  <c r="CO82" i="10"/>
  <c r="CM82" i="10"/>
  <c r="CL82" i="10"/>
  <c r="CK82" i="10"/>
  <c r="CH82" i="10"/>
  <c r="CG82" i="10"/>
  <c r="CF82" i="10"/>
  <c r="CD82" i="10"/>
  <c r="CC82" i="10"/>
  <c r="CB82" i="10"/>
  <c r="BY82" i="10"/>
  <c r="BX82" i="10"/>
  <c r="BW82" i="10"/>
  <c r="BU82" i="10"/>
  <c r="BT82" i="10"/>
  <c r="BS82" i="10"/>
  <c r="BP82" i="10"/>
  <c r="BO82" i="10"/>
  <c r="BN82" i="10"/>
  <c r="BL82" i="10"/>
  <c r="BK82" i="10"/>
  <c r="BJ82" i="10"/>
  <c r="BG82" i="10"/>
  <c r="BF82" i="10"/>
  <c r="BE82" i="10"/>
  <c r="BC82" i="10"/>
  <c r="BB82" i="10"/>
  <c r="BA82" i="10"/>
  <c r="AX82" i="10"/>
  <c r="AW82" i="10"/>
  <c r="AV82" i="10"/>
  <c r="AT82" i="10"/>
  <c r="AS82" i="10"/>
  <c r="AR82" i="10"/>
  <c r="AO82" i="10"/>
  <c r="AN82" i="10"/>
  <c r="AM82" i="10"/>
  <c r="AK82" i="10"/>
  <c r="AJ82" i="10"/>
  <c r="AI82" i="10"/>
  <c r="AF82" i="10"/>
  <c r="AE82" i="10"/>
  <c r="AD82" i="10"/>
  <c r="AB82" i="10"/>
  <c r="AA82" i="10"/>
  <c r="Z82" i="10"/>
  <c r="W82" i="10"/>
  <c r="V82" i="10"/>
  <c r="U82" i="10"/>
  <c r="S82" i="10"/>
  <c r="R82" i="10"/>
  <c r="Q82" i="10"/>
  <c r="N82" i="10"/>
  <c r="M82" i="10"/>
  <c r="L82" i="10"/>
  <c r="J82" i="10"/>
  <c r="I82" i="10"/>
  <c r="H82" i="10"/>
  <c r="E82" i="10"/>
  <c r="D82" i="10"/>
  <c r="C82" i="10"/>
  <c r="EF81" i="10"/>
  <c r="EE81" i="10"/>
  <c r="ED81" i="10"/>
  <c r="EA81" i="10"/>
  <c r="DZ81" i="10"/>
  <c r="DY81" i="10"/>
  <c r="DW81" i="10"/>
  <c r="DV81" i="10"/>
  <c r="DU81" i="10"/>
  <c r="DR81" i="10"/>
  <c r="DQ81" i="10"/>
  <c r="DP81" i="10"/>
  <c r="DN81" i="10"/>
  <c r="DM81" i="10"/>
  <c r="DL81" i="10"/>
  <c r="DI81" i="10"/>
  <c r="DH81" i="10"/>
  <c r="DG81" i="10"/>
  <c r="DE81" i="10"/>
  <c r="DD81" i="10"/>
  <c r="DC81" i="10"/>
  <c r="CZ81" i="10"/>
  <c r="CY81" i="10"/>
  <c r="CX81" i="10"/>
  <c r="CV81" i="10"/>
  <c r="CU81" i="10"/>
  <c r="CT81" i="10"/>
  <c r="CQ81" i="10"/>
  <c r="CP81" i="10"/>
  <c r="CO81" i="10"/>
  <c r="CM81" i="10"/>
  <c r="CL81" i="10"/>
  <c r="CK81" i="10"/>
  <c r="CH81" i="10"/>
  <c r="CG81" i="10"/>
  <c r="CF81" i="10"/>
  <c r="CD81" i="10"/>
  <c r="CC81" i="10"/>
  <c r="CB81" i="10"/>
  <c r="BY81" i="10"/>
  <c r="BX81" i="10"/>
  <c r="BW81" i="10"/>
  <c r="BU81" i="10"/>
  <c r="BT81" i="10"/>
  <c r="BS81" i="10"/>
  <c r="BP81" i="10"/>
  <c r="BO81" i="10"/>
  <c r="BN81" i="10"/>
  <c r="BL81" i="10"/>
  <c r="BK81" i="10"/>
  <c r="BJ81" i="10"/>
  <c r="BG81" i="10"/>
  <c r="BF81" i="10"/>
  <c r="BE81" i="10"/>
  <c r="BC81" i="10"/>
  <c r="BB81" i="10"/>
  <c r="BA81" i="10"/>
  <c r="AX81" i="10"/>
  <c r="AW81" i="10"/>
  <c r="AV81" i="10"/>
  <c r="AT81" i="10"/>
  <c r="AS81" i="10"/>
  <c r="AR81" i="10"/>
  <c r="AO81" i="10"/>
  <c r="AN81" i="10"/>
  <c r="AM81" i="10"/>
  <c r="AK81" i="10"/>
  <c r="AJ81" i="10"/>
  <c r="AI81" i="10"/>
  <c r="AF81" i="10"/>
  <c r="AE81" i="10"/>
  <c r="AD81" i="10"/>
  <c r="AB81" i="10"/>
  <c r="AA81" i="10"/>
  <c r="Z81" i="10"/>
  <c r="W81" i="10"/>
  <c r="V81" i="10"/>
  <c r="U81" i="10"/>
  <c r="S81" i="10"/>
  <c r="R81" i="10"/>
  <c r="Q81" i="10"/>
  <c r="N81" i="10"/>
  <c r="M81" i="10"/>
  <c r="L81" i="10"/>
  <c r="J81" i="10"/>
  <c r="I81" i="10"/>
  <c r="H81" i="10"/>
  <c r="E81" i="10"/>
  <c r="D81" i="10"/>
  <c r="C81" i="10"/>
  <c r="EF80" i="10"/>
  <c r="EE80" i="10"/>
  <c r="ED80" i="10"/>
  <c r="EA80" i="10"/>
  <c r="DZ80" i="10"/>
  <c r="DY80" i="10"/>
  <c r="DW80" i="10"/>
  <c r="DV80" i="10"/>
  <c r="DU80" i="10"/>
  <c r="DR80" i="10"/>
  <c r="DQ80" i="10"/>
  <c r="DP80" i="10"/>
  <c r="DN80" i="10"/>
  <c r="DM80" i="10"/>
  <c r="DL80" i="10"/>
  <c r="DI80" i="10"/>
  <c r="DH80" i="10"/>
  <c r="DG80" i="10"/>
  <c r="DE80" i="10"/>
  <c r="DD80" i="10"/>
  <c r="DC80" i="10"/>
  <c r="CZ80" i="10"/>
  <c r="CY80" i="10"/>
  <c r="CX80" i="10"/>
  <c r="CV80" i="10"/>
  <c r="CU80" i="10"/>
  <c r="CT80" i="10"/>
  <c r="CQ80" i="10"/>
  <c r="CP80" i="10"/>
  <c r="CO80" i="10"/>
  <c r="CM80" i="10"/>
  <c r="CL80" i="10"/>
  <c r="CK80" i="10"/>
  <c r="CH80" i="10"/>
  <c r="CG80" i="10"/>
  <c r="CF80" i="10"/>
  <c r="CD80" i="10"/>
  <c r="CC80" i="10"/>
  <c r="CB80" i="10"/>
  <c r="BY80" i="10"/>
  <c r="BX80" i="10"/>
  <c r="BW80" i="10"/>
  <c r="BU80" i="10"/>
  <c r="BT80" i="10"/>
  <c r="BS80" i="10"/>
  <c r="BP80" i="10"/>
  <c r="BO80" i="10"/>
  <c r="BN80" i="10"/>
  <c r="BL80" i="10"/>
  <c r="BK80" i="10"/>
  <c r="BJ80" i="10"/>
  <c r="BG80" i="10"/>
  <c r="BF80" i="10"/>
  <c r="BE80" i="10"/>
  <c r="BC80" i="10"/>
  <c r="BB80" i="10"/>
  <c r="BA80" i="10"/>
  <c r="AX80" i="10"/>
  <c r="AW80" i="10"/>
  <c r="AV80" i="10"/>
  <c r="AT80" i="10"/>
  <c r="AS80" i="10"/>
  <c r="AR80" i="10"/>
  <c r="AO80" i="10"/>
  <c r="AN80" i="10"/>
  <c r="AM80" i="10"/>
  <c r="AK80" i="10"/>
  <c r="AJ80" i="10"/>
  <c r="AI80" i="10"/>
  <c r="AF80" i="10"/>
  <c r="AE80" i="10"/>
  <c r="AD80" i="10"/>
  <c r="AB80" i="10"/>
  <c r="AA80" i="10"/>
  <c r="Z80" i="10"/>
  <c r="W80" i="10"/>
  <c r="V80" i="10"/>
  <c r="U80" i="10"/>
  <c r="S80" i="10"/>
  <c r="R80" i="10"/>
  <c r="Q80" i="10"/>
  <c r="N80" i="10"/>
  <c r="M80" i="10"/>
  <c r="L80" i="10"/>
  <c r="J80" i="10"/>
  <c r="I80" i="10"/>
  <c r="H80" i="10"/>
  <c r="E80" i="10"/>
  <c r="D80" i="10"/>
  <c r="C80" i="10"/>
  <c r="EF79" i="10"/>
  <c r="EE79" i="10"/>
  <c r="ED79" i="10"/>
  <c r="EA79" i="10"/>
  <c r="DZ79" i="10"/>
  <c r="DY79" i="10"/>
  <c r="DW79" i="10"/>
  <c r="DV79" i="10"/>
  <c r="DU79" i="10"/>
  <c r="DR79" i="10"/>
  <c r="DQ79" i="10"/>
  <c r="DP79" i="10"/>
  <c r="DN79" i="10"/>
  <c r="DM79" i="10"/>
  <c r="DL79" i="10"/>
  <c r="DI79" i="10"/>
  <c r="DH79" i="10"/>
  <c r="DG79" i="10"/>
  <c r="DE79" i="10"/>
  <c r="DD79" i="10"/>
  <c r="DC79" i="10"/>
  <c r="CZ79" i="10"/>
  <c r="CY79" i="10"/>
  <c r="CX79" i="10"/>
  <c r="CV79" i="10"/>
  <c r="CU79" i="10"/>
  <c r="CT79" i="10"/>
  <c r="CQ79" i="10"/>
  <c r="CP79" i="10"/>
  <c r="CO79" i="10"/>
  <c r="CM79" i="10"/>
  <c r="CL79" i="10"/>
  <c r="CK79" i="10"/>
  <c r="CH79" i="10"/>
  <c r="CG79" i="10"/>
  <c r="CF79" i="10"/>
  <c r="CD79" i="10"/>
  <c r="CC79" i="10"/>
  <c r="CB79" i="10"/>
  <c r="BY79" i="10"/>
  <c r="BX79" i="10"/>
  <c r="BW79" i="10"/>
  <c r="BU79" i="10"/>
  <c r="BT79" i="10"/>
  <c r="BS79" i="10"/>
  <c r="BP79" i="10"/>
  <c r="BO79" i="10"/>
  <c r="BN79" i="10"/>
  <c r="BL79" i="10"/>
  <c r="BK79" i="10"/>
  <c r="BJ79" i="10"/>
  <c r="BG79" i="10"/>
  <c r="BF79" i="10"/>
  <c r="BE79" i="10"/>
  <c r="BC79" i="10"/>
  <c r="BB79" i="10"/>
  <c r="BA79" i="10"/>
  <c r="AX79" i="10"/>
  <c r="AW79" i="10"/>
  <c r="AV79" i="10"/>
  <c r="AT79" i="10"/>
  <c r="AS79" i="10"/>
  <c r="AR79" i="10"/>
  <c r="AO79" i="10"/>
  <c r="AN79" i="10"/>
  <c r="AM79" i="10"/>
  <c r="AK79" i="10"/>
  <c r="AJ79" i="10"/>
  <c r="AI79" i="10"/>
  <c r="AF79" i="10"/>
  <c r="AE79" i="10"/>
  <c r="AD79" i="10"/>
  <c r="AB79" i="10"/>
  <c r="AA79" i="10"/>
  <c r="Z79" i="10"/>
  <c r="W79" i="10"/>
  <c r="V79" i="10"/>
  <c r="U79" i="10"/>
  <c r="S79" i="10"/>
  <c r="R79" i="10"/>
  <c r="Q79" i="10"/>
  <c r="N79" i="10"/>
  <c r="M79" i="10"/>
  <c r="L79" i="10"/>
  <c r="J79" i="10"/>
  <c r="I79" i="10"/>
  <c r="H79" i="10"/>
  <c r="E79" i="10"/>
  <c r="D79" i="10"/>
  <c r="C79" i="10"/>
  <c r="EF78" i="10"/>
  <c r="EE78" i="10"/>
  <c r="ED78" i="10"/>
  <c r="EA78" i="10"/>
  <c r="DZ78" i="10"/>
  <c r="DY78" i="10"/>
  <c r="DW78" i="10"/>
  <c r="DV78" i="10"/>
  <c r="DU78" i="10"/>
  <c r="DR78" i="10"/>
  <c r="DQ78" i="10"/>
  <c r="DP78" i="10"/>
  <c r="DN78" i="10"/>
  <c r="DM78" i="10"/>
  <c r="DL78" i="10"/>
  <c r="DI78" i="10"/>
  <c r="DH78" i="10"/>
  <c r="DG78" i="10"/>
  <c r="DE78" i="10"/>
  <c r="DD78" i="10"/>
  <c r="DC78" i="10"/>
  <c r="CZ78" i="10"/>
  <c r="CY78" i="10"/>
  <c r="CX78" i="10"/>
  <c r="CV78" i="10"/>
  <c r="CU78" i="10"/>
  <c r="CT78" i="10"/>
  <c r="CQ78" i="10"/>
  <c r="CP78" i="10"/>
  <c r="CO78" i="10"/>
  <c r="CM78" i="10"/>
  <c r="CL78" i="10"/>
  <c r="CK78" i="10"/>
  <c r="CH78" i="10"/>
  <c r="CG78" i="10"/>
  <c r="CF78" i="10"/>
  <c r="CD78" i="10"/>
  <c r="CC78" i="10"/>
  <c r="CB78" i="10"/>
  <c r="BY78" i="10"/>
  <c r="BX78" i="10"/>
  <c r="BW78" i="10"/>
  <c r="BU78" i="10"/>
  <c r="BT78" i="10"/>
  <c r="BS78" i="10"/>
  <c r="BP78" i="10"/>
  <c r="BO78" i="10"/>
  <c r="BN78" i="10"/>
  <c r="BL78" i="10"/>
  <c r="BK78" i="10"/>
  <c r="BJ78" i="10"/>
  <c r="BG78" i="10"/>
  <c r="BF78" i="10"/>
  <c r="BE78" i="10"/>
  <c r="BC78" i="10"/>
  <c r="BB78" i="10"/>
  <c r="BA78" i="10"/>
  <c r="AX78" i="10"/>
  <c r="AW78" i="10"/>
  <c r="AV78" i="10"/>
  <c r="AT78" i="10"/>
  <c r="AS78" i="10"/>
  <c r="AR78" i="10"/>
  <c r="AO78" i="10"/>
  <c r="AN78" i="10"/>
  <c r="AM78" i="10"/>
  <c r="AK78" i="10"/>
  <c r="AJ78" i="10"/>
  <c r="AI78" i="10"/>
  <c r="AF78" i="10"/>
  <c r="AE78" i="10"/>
  <c r="AD78" i="10"/>
  <c r="AB78" i="10"/>
  <c r="AA78" i="10"/>
  <c r="Z78" i="10"/>
  <c r="W78" i="10"/>
  <c r="V78" i="10"/>
  <c r="U78" i="10"/>
  <c r="S78" i="10"/>
  <c r="R78" i="10"/>
  <c r="Q78" i="10"/>
  <c r="N78" i="10"/>
  <c r="M78" i="10"/>
  <c r="L78" i="10"/>
  <c r="J78" i="10"/>
  <c r="I78" i="10"/>
  <c r="H78" i="10"/>
  <c r="E78" i="10"/>
  <c r="D78" i="10"/>
  <c r="C78" i="10"/>
  <c r="EF77" i="10"/>
  <c r="EE77" i="10"/>
  <c r="ED77" i="10"/>
  <c r="EA77" i="10"/>
  <c r="DZ77" i="10"/>
  <c r="DY77" i="10"/>
  <c r="DW77" i="10"/>
  <c r="DV77" i="10"/>
  <c r="DU77" i="10"/>
  <c r="DR77" i="10"/>
  <c r="DQ77" i="10"/>
  <c r="DP77" i="10"/>
  <c r="DN77" i="10"/>
  <c r="DM77" i="10"/>
  <c r="DL77" i="10"/>
  <c r="DI77" i="10"/>
  <c r="DH77" i="10"/>
  <c r="DG77" i="10"/>
  <c r="DE77" i="10"/>
  <c r="DD77" i="10"/>
  <c r="DC77" i="10"/>
  <c r="CZ77" i="10"/>
  <c r="CY77" i="10"/>
  <c r="CX77" i="10"/>
  <c r="CV77" i="10"/>
  <c r="CU77" i="10"/>
  <c r="CT77" i="10"/>
  <c r="CQ77" i="10"/>
  <c r="CP77" i="10"/>
  <c r="CO77" i="10"/>
  <c r="CM77" i="10"/>
  <c r="CL77" i="10"/>
  <c r="CK77" i="10"/>
  <c r="CH77" i="10"/>
  <c r="CG77" i="10"/>
  <c r="CF77" i="10"/>
  <c r="CD77" i="10"/>
  <c r="CC77" i="10"/>
  <c r="CB77" i="10"/>
  <c r="BY77" i="10"/>
  <c r="BX77" i="10"/>
  <c r="BW77" i="10"/>
  <c r="BU77" i="10"/>
  <c r="BT77" i="10"/>
  <c r="BS77" i="10"/>
  <c r="BP77" i="10"/>
  <c r="BO77" i="10"/>
  <c r="BN77" i="10"/>
  <c r="BL77" i="10"/>
  <c r="BK77" i="10"/>
  <c r="BJ77" i="10"/>
  <c r="BG77" i="10"/>
  <c r="BF77" i="10"/>
  <c r="BE77" i="10"/>
  <c r="BC77" i="10"/>
  <c r="BB77" i="10"/>
  <c r="BA77" i="10"/>
  <c r="AX77" i="10"/>
  <c r="AW77" i="10"/>
  <c r="AV77" i="10"/>
  <c r="AT77" i="10"/>
  <c r="AS77" i="10"/>
  <c r="AR77" i="10"/>
  <c r="AO77" i="10"/>
  <c r="AN77" i="10"/>
  <c r="AM77" i="10"/>
  <c r="AK77" i="10"/>
  <c r="AJ77" i="10"/>
  <c r="AI77" i="10"/>
  <c r="AF77" i="10"/>
  <c r="AE77" i="10"/>
  <c r="AD77" i="10"/>
  <c r="AB77" i="10"/>
  <c r="AA77" i="10"/>
  <c r="Z77" i="10"/>
  <c r="W77" i="10"/>
  <c r="V77" i="10"/>
  <c r="U77" i="10"/>
  <c r="S77" i="10"/>
  <c r="R77" i="10"/>
  <c r="Q77" i="10"/>
  <c r="N77" i="10"/>
  <c r="M77" i="10"/>
  <c r="L77" i="10"/>
  <c r="J77" i="10"/>
  <c r="I77" i="10"/>
  <c r="H77" i="10"/>
  <c r="E77" i="10"/>
  <c r="D77" i="10"/>
  <c r="C77" i="10"/>
  <c r="EF76" i="10"/>
  <c r="EE76" i="10"/>
  <c r="ED76" i="10"/>
  <c r="EA76" i="10"/>
  <c r="DZ76" i="10"/>
  <c r="DY76" i="10"/>
  <c r="DW76" i="10"/>
  <c r="DV76" i="10"/>
  <c r="DU76" i="10"/>
  <c r="DR76" i="10"/>
  <c r="DQ76" i="10"/>
  <c r="DP76" i="10"/>
  <c r="DN76" i="10"/>
  <c r="DM76" i="10"/>
  <c r="DL76" i="10"/>
  <c r="DI76" i="10"/>
  <c r="DH76" i="10"/>
  <c r="DG76" i="10"/>
  <c r="DE76" i="10"/>
  <c r="DD76" i="10"/>
  <c r="DC76" i="10"/>
  <c r="CZ76" i="10"/>
  <c r="CY76" i="10"/>
  <c r="CX76" i="10"/>
  <c r="CV76" i="10"/>
  <c r="CU76" i="10"/>
  <c r="CT76" i="10"/>
  <c r="CQ76" i="10"/>
  <c r="CP76" i="10"/>
  <c r="CO76" i="10"/>
  <c r="CM76" i="10"/>
  <c r="CL76" i="10"/>
  <c r="CK76" i="10"/>
  <c r="CH76" i="10"/>
  <c r="CG76" i="10"/>
  <c r="CF76" i="10"/>
  <c r="CD76" i="10"/>
  <c r="CC76" i="10"/>
  <c r="CB76" i="10"/>
  <c r="BY76" i="10"/>
  <c r="BX76" i="10"/>
  <c r="BW76" i="10"/>
  <c r="BU76" i="10"/>
  <c r="BT76" i="10"/>
  <c r="BS76" i="10"/>
  <c r="BP76" i="10"/>
  <c r="BO76" i="10"/>
  <c r="BN76" i="10"/>
  <c r="BL76" i="10"/>
  <c r="BK76" i="10"/>
  <c r="BJ76" i="10"/>
  <c r="BG76" i="10"/>
  <c r="BF76" i="10"/>
  <c r="BE76" i="10"/>
  <c r="BC76" i="10"/>
  <c r="BB76" i="10"/>
  <c r="BA76" i="10"/>
  <c r="AX76" i="10"/>
  <c r="AW76" i="10"/>
  <c r="AV76" i="10"/>
  <c r="AT76" i="10"/>
  <c r="AS76" i="10"/>
  <c r="AR76" i="10"/>
  <c r="AO76" i="10"/>
  <c r="AN76" i="10"/>
  <c r="AM76" i="10"/>
  <c r="AK76" i="10"/>
  <c r="AJ76" i="10"/>
  <c r="AI76" i="10"/>
  <c r="AF76" i="10"/>
  <c r="AE76" i="10"/>
  <c r="AD76" i="10"/>
  <c r="AB76" i="10"/>
  <c r="AA76" i="10"/>
  <c r="Z76" i="10"/>
  <c r="W76" i="10"/>
  <c r="V76" i="10"/>
  <c r="U76" i="10"/>
  <c r="S76" i="10"/>
  <c r="R76" i="10"/>
  <c r="Q76" i="10"/>
  <c r="N76" i="10"/>
  <c r="M76" i="10"/>
  <c r="L76" i="10"/>
  <c r="J76" i="10"/>
  <c r="I76" i="10"/>
  <c r="H76" i="10"/>
  <c r="E76" i="10"/>
  <c r="D76" i="10"/>
  <c r="C76" i="10"/>
  <c r="EF75" i="10"/>
  <c r="EE75" i="10"/>
  <c r="ED75" i="10"/>
  <c r="EA75" i="10"/>
  <c r="DZ75" i="10"/>
  <c r="DY75" i="10"/>
  <c r="DW75" i="10"/>
  <c r="DV75" i="10"/>
  <c r="DU75" i="10"/>
  <c r="DR75" i="10"/>
  <c r="DQ75" i="10"/>
  <c r="DP75" i="10"/>
  <c r="DN75" i="10"/>
  <c r="DM75" i="10"/>
  <c r="DL75" i="10"/>
  <c r="DI75" i="10"/>
  <c r="DH75" i="10"/>
  <c r="DG75" i="10"/>
  <c r="DE75" i="10"/>
  <c r="DD75" i="10"/>
  <c r="DC75" i="10"/>
  <c r="CZ75" i="10"/>
  <c r="CY75" i="10"/>
  <c r="CX75" i="10"/>
  <c r="CV75" i="10"/>
  <c r="CU75" i="10"/>
  <c r="CT75" i="10"/>
  <c r="CQ75" i="10"/>
  <c r="CP75" i="10"/>
  <c r="CO75" i="10"/>
  <c r="CM75" i="10"/>
  <c r="CL75" i="10"/>
  <c r="CK75" i="10"/>
  <c r="CH75" i="10"/>
  <c r="CG75" i="10"/>
  <c r="CF75" i="10"/>
  <c r="CD75" i="10"/>
  <c r="CC75" i="10"/>
  <c r="CB75" i="10"/>
  <c r="BY75" i="10"/>
  <c r="BX75" i="10"/>
  <c r="BW75" i="10"/>
  <c r="BU75" i="10"/>
  <c r="BT75" i="10"/>
  <c r="BS75" i="10"/>
  <c r="BP75" i="10"/>
  <c r="BO75" i="10"/>
  <c r="BN75" i="10"/>
  <c r="BL75" i="10"/>
  <c r="BK75" i="10"/>
  <c r="BJ75" i="10"/>
  <c r="BG75" i="10"/>
  <c r="BF75" i="10"/>
  <c r="BE75" i="10"/>
  <c r="BC75" i="10"/>
  <c r="BB75" i="10"/>
  <c r="BA75" i="10"/>
  <c r="AX75" i="10"/>
  <c r="AW75" i="10"/>
  <c r="AV75" i="10"/>
  <c r="AT75" i="10"/>
  <c r="AS75" i="10"/>
  <c r="AR75" i="10"/>
  <c r="AO75" i="10"/>
  <c r="AN75" i="10"/>
  <c r="AM75" i="10"/>
  <c r="AK75" i="10"/>
  <c r="AJ75" i="10"/>
  <c r="AI75" i="10"/>
  <c r="AF75" i="10"/>
  <c r="AE75" i="10"/>
  <c r="AD75" i="10"/>
  <c r="AB75" i="10"/>
  <c r="AA75" i="10"/>
  <c r="Z75" i="10"/>
  <c r="W75" i="10"/>
  <c r="V75" i="10"/>
  <c r="U75" i="10"/>
  <c r="S75" i="10"/>
  <c r="R75" i="10"/>
  <c r="Q75" i="10"/>
  <c r="N75" i="10"/>
  <c r="M75" i="10"/>
  <c r="L75" i="10"/>
  <c r="J75" i="10"/>
  <c r="I75" i="10"/>
  <c r="H75" i="10"/>
  <c r="E75" i="10"/>
  <c r="D75" i="10"/>
  <c r="C75" i="10"/>
  <c r="EF74" i="10"/>
  <c r="EE74" i="10"/>
  <c r="ED74" i="10"/>
  <c r="EA74" i="10"/>
  <c r="DZ74" i="10"/>
  <c r="DY74" i="10"/>
  <c r="DW74" i="10"/>
  <c r="DV74" i="10"/>
  <c r="DU74" i="10"/>
  <c r="DR74" i="10"/>
  <c r="DQ74" i="10"/>
  <c r="DP74" i="10"/>
  <c r="DN74" i="10"/>
  <c r="DM74" i="10"/>
  <c r="DL74" i="10"/>
  <c r="DI74" i="10"/>
  <c r="DH74" i="10"/>
  <c r="DG74" i="10"/>
  <c r="DE74" i="10"/>
  <c r="DD74" i="10"/>
  <c r="DC74" i="10"/>
  <c r="CZ74" i="10"/>
  <c r="CY74" i="10"/>
  <c r="CX74" i="10"/>
  <c r="CV74" i="10"/>
  <c r="CU74" i="10"/>
  <c r="CT74" i="10"/>
  <c r="CQ74" i="10"/>
  <c r="CP74" i="10"/>
  <c r="CO74" i="10"/>
  <c r="CM74" i="10"/>
  <c r="CL74" i="10"/>
  <c r="CK74" i="10"/>
  <c r="CH74" i="10"/>
  <c r="CG74" i="10"/>
  <c r="CF74" i="10"/>
  <c r="CD74" i="10"/>
  <c r="CC74" i="10"/>
  <c r="CB74" i="10"/>
  <c r="BY74" i="10"/>
  <c r="BX74" i="10"/>
  <c r="BW74" i="10"/>
  <c r="BU74" i="10"/>
  <c r="BT74" i="10"/>
  <c r="BS74" i="10"/>
  <c r="BP74" i="10"/>
  <c r="BO74" i="10"/>
  <c r="BN74" i="10"/>
  <c r="BL74" i="10"/>
  <c r="BK74" i="10"/>
  <c r="BJ74" i="10"/>
  <c r="BG74" i="10"/>
  <c r="BF74" i="10"/>
  <c r="BE74" i="10"/>
  <c r="BC74" i="10"/>
  <c r="BB74" i="10"/>
  <c r="BA74" i="10"/>
  <c r="AX74" i="10"/>
  <c r="AW74" i="10"/>
  <c r="AV74" i="10"/>
  <c r="AT74" i="10"/>
  <c r="AS74" i="10"/>
  <c r="AR74" i="10"/>
  <c r="AO74" i="10"/>
  <c r="AN74" i="10"/>
  <c r="AM74" i="10"/>
  <c r="AK74" i="10"/>
  <c r="AJ74" i="10"/>
  <c r="AI74" i="10"/>
  <c r="AF74" i="10"/>
  <c r="AE74" i="10"/>
  <c r="AD74" i="10"/>
  <c r="AB74" i="10"/>
  <c r="AA74" i="10"/>
  <c r="Z74" i="10"/>
  <c r="W74" i="10"/>
  <c r="V74" i="10"/>
  <c r="U74" i="10"/>
  <c r="S74" i="10"/>
  <c r="R74" i="10"/>
  <c r="Q74" i="10"/>
  <c r="N74" i="10"/>
  <c r="M74" i="10"/>
  <c r="L74" i="10"/>
  <c r="J74" i="10"/>
  <c r="I74" i="10"/>
  <c r="H74" i="10"/>
  <c r="E74" i="10"/>
  <c r="D74" i="10"/>
  <c r="C74" i="10"/>
  <c r="EF73" i="10"/>
  <c r="EE73" i="10"/>
  <c r="ED73" i="10"/>
  <c r="EA73" i="10"/>
  <c r="DZ73" i="10"/>
  <c r="DY73" i="10"/>
  <c r="DW73" i="10"/>
  <c r="DV73" i="10"/>
  <c r="DU73" i="10"/>
  <c r="DR73" i="10"/>
  <c r="DQ73" i="10"/>
  <c r="DP73" i="10"/>
  <c r="DN73" i="10"/>
  <c r="DM73" i="10"/>
  <c r="DL73" i="10"/>
  <c r="DI73" i="10"/>
  <c r="DH73" i="10"/>
  <c r="DG73" i="10"/>
  <c r="DE73" i="10"/>
  <c r="DD73" i="10"/>
  <c r="DC73" i="10"/>
  <c r="CZ73" i="10"/>
  <c r="CY73" i="10"/>
  <c r="CX73" i="10"/>
  <c r="CV73" i="10"/>
  <c r="CU73" i="10"/>
  <c r="CT73" i="10"/>
  <c r="CQ73" i="10"/>
  <c r="CP73" i="10"/>
  <c r="CO73" i="10"/>
  <c r="CM73" i="10"/>
  <c r="CL73" i="10"/>
  <c r="CK73" i="10"/>
  <c r="CH73" i="10"/>
  <c r="CG73" i="10"/>
  <c r="CF73" i="10"/>
  <c r="CD73" i="10"/>
  <c r="CC73" i="10"/>
  <c r="CB73" i="10"/>
  <c r="BY73" i="10"/>
  <c r="BX73" i="10"/>
  <c r="BW73" i="10"/>
  <c r="BU73" i="10"/>
  <c r="BT73" i="10"/>
  <c r="BS73" i="10"/>
  <c r="BP73" i="10"/>
  <c r="BO73" i="10"/>
  <c r="BN73" i="10"/>
  <c r="BL73" i="10"/>
  <c r="BK73" i="10"/>
  <c r="BJ73" i="10"/>
  <c r="BG73" i="10"/>
  <c r="BF73" i="10"/>
  <c r="BE73" i="10"/>
  <c r="BC73" i="10"/>
  <c r="BB73" i="10"/>
  <c r="BA73" i="10"/>
  <c r="AX73" i="10"/>
  <c r="AW73" i="10"/>
  <c r="AV73" i="10"/>
  <c r="AT73" i="10"/>
  <c r="AS73" i="10"/>
  <c r="AR73" i="10"/>
  <c r="AO73" i="10"/>
  <c r="AN73" i="10"/>
  <c r="AM73" i="10"/>
  <c r="AK73" i="10"/>
  <c r="AJ73" i="10"/>
  <c r="AI73" i="10"/>
  <c r="AF73" i="10"/>
  <c r="AE73" i="10"/>
  <c r="AD73" i="10"/>
  <c r="AB73" i="10"/>
  <c r="AA73" i="10"/>
  <c r="Z73" i="10"/>
  <c r="W73" i="10"/>
  <c r="V73" i="10"/>
  <c r="U73" i="10"/>
  <c r="S73" i="10"/>
  <c r="R73" i="10"/>
  <c r="Q73" i="10"/>
  <c r="N73" i="10"/>
  <c r="M73" i="10"/>
  <c r="L73" i="10"/>
  <c r="J73" i="10"/>
  <c r="I73" i="10"/>
  <c r="H73" i="10"/>
  <c r="E73" i="10"/>
  <c r="D73" i="10"/>
  <c r="C73" i="10"/>
  <c r="EF72" i="10"/>
  <c r="EE72" i="10"/>
  <c r="ED72" i="10"/>
  <c r="EA72" i="10"/>
  <c r="DZ72" i="10"/>
  <c r="DY72" i="10"/>
  <c r="DW72" i="10"/>
  <c r="DV72" i="10"/>
  <c r="DU72" i="10"/>
  <c r="DR72" i="10"/>
  <c r="DQ72" i="10"/>
  <c r="DP72" i="10"/>
  <c r="DN72" i="10"/>
  <c r="DM72" i="10"/>
  <c r="DL72" i="10"/>
  <c r="DI72" i="10"/>
  <c r="DH72" i="10"/>
  <c r="DG72" i="10"/>
  <c r="DE72" i="10"/>
  <c r="DD72" i="10"/>
  <c r="DC72" i="10"/>
  <c r="CZ72" i="10"/>
  <c r="CY72" i="10"/>
  <c r="CX72" i="10"/>
  <c r="CV72" i="10"/>
  <c r="CU72" i="10"/>
  <c r="CT72" i="10"/>
  <c r="CQ72" i="10"/>
  <c r="CP72" i="10"/>
  <c r="CO72" i="10"/>
  <c r="CM72" i="10"/>
  <c r="CL72" i="10"/>
  <c r="CK72" i="10"/>
  <c r="CH72" i="10"/>
  <c r="CG72" i="10"/>
  <c r="CF72" i="10"/>
  <c r="CD72" i="10"/>
  <c r="CC72" i="10"/>
  <c r="CB72" i="10"/>
  <c r="BY72" i="10"/>
  <c r="BX72" i="10"/>
  <c r="BW72" i="10"/>
  <c r="BU72" i="10"/>
  <c r="BT72" i="10"/>
  <c r="BS72" i="10"/>
  <c r="BP72" i="10"/>
  <c r="BO72" i="10"/>
  <c r="BN72" i="10"/>
  <c r="BL72" i="10"/>
  <c r="BK72" i="10"/>
  <c r="BJ72" i="10"/>
  <c r="BG72" i="10"/>
  <c r="BF72" i="10"/>
  <c r="BE72" i="10"/>
  <c r="BC72" i="10"/>
  <c r="BB72" i="10"/>
  <c r="BA72" i="10"/>
  <c r="AX72" i="10"/>
  <c r="AW72" i="10"/>
  <c r="AV72" i="10"/>
  <c r="AT72" i="10"/>
  <c r="AS72" i="10"/>
  <c r="AR72" i="10"/>
  <c r="AO72" i="10"/>
  <c r="AN72" i="10"/>
  <c r="AM72" i="10"/>
  <c r="AK72" i="10"/>
  <c r="AJ72" i="10"/>
  <c r="AI72" i="10"/>
  <c r="AF72" i="10"/>
  <c r="AE72" i="10"/>
  <c r="AD72" i="10"/>
  <c r="AB72" i="10"/>
  <c r="AA72" i="10"/>
  <c r="Z72" i="10"/>
  <c r="W72" i="10"/>
  <c r="V72" i="10"/>
  <c r="U72" i="10"/>
  <c r="S72" i="10"/>
  <c r="R72" i="10"/>
  <c r="Q72" i="10"/>
  <c r="N72" i="10"/>
  <c r="M72" i="10"/>
  <c r="L72" i="10"/>
  <c r="J72" i="10"/>
  <c r="I72" i="10"/>
  <c r="H72" i="10"/>
  <c r="E72" i="10"/>
  <c r="D72" i="10"/>
  <c r="C72" i="10"/>
  <c r="EF71" i="10"/>
  <c r="EE71" i="10"/>
  <c r="ED71" i="10"/>
  <c r="EA71" i="10"/>
  <c r="DZ71" i="10"/>
  <c r="DY71" i="10"/>
  <c r="DW71" i="10"/>
  <c r="DV71" i="10"/>
  <c r="DU71" i="10"/>
  <c r="DR71" i="10"/>
  <c r="DQ71" i="10"/>
  <c r="DP71" i="10"/>
  <c r="DN71" i="10"/>
  <c r="DM71" i="10"/>
  <c r="DL71" i="10"/>
  <c r="DI71" i="10"/>
  <c r="DH71" i="10"/>
  <c r="DG71" i="10"/>
  <c r="DE71" i="10"/>
  <c r="DD71" i="10"/>
  <c r="DC71" i="10"/>
  <c r="CZ71" i="10"/>
  <c r="CY71" i="10"/>
  <c r="CX71" i="10"/>
  <c r="CV71" i="10"/>
  <c r="CU71" i="10"/>
  <c r="CT71" i="10"/>
  <c r="CQ71" i="10"/>
  <c r="CP71" i="10"/>
  <c r="CO71" i="10"/>
  <c r="CM71" i="10"/>
  <c r="CL71" i="10"/>
  <c r="CK71" i="10"/>
  <c r="CH71" i="10"/>
  <c r="CG71" i="10"/>
  <c r="CF71" i="10"/>
  <c r="CD71" i="10"/>
  <c r="CC71" i="10"/>
  <c r="CB71" i="10"/>
  <c r="BY71" i="10"/>
  <c r="BX71" i="10"/>
  <c r="BW71" i="10"/>
  <c r="BU71" i="10"/>
  <c r="BT71" i="10"/>
  <c r="BS71" i="10"/>
  <c r="BP71" i="10"/>
  <c r="BO71" i="10"/>
  <c r="BN71" i="10"/>
  <c r="BL71" i="10"/>
  <c r="BK71" i="10"/>
  <c r="BJ71" i="10"/>
  <c r="BG71" i="10"/>
  <c r="BF71" i="10"/>
  <c r="BE71" i="10"/>
  <c r="BC71" i="10"/>
  <c r="BB71" i="10"/>
  <c r="BA71" i="10"/>
  <c r="AX71" i="10"/>
  <c r="AW71" i="10"/>
  <c r="AV71" i="10"/>
  <c r="AT71" i="10"/>
  <c r="AS71" i="10"/>
  <c r="AR71" i="10"/>
  <c r="AO71" i="10"/>
  <c r="AN71" i="10"/>
  <c r="AM71" i="10"/>
  <c r="AK71" i="10"/>
  <c r="AJ71" i="10"/>
  <c r="AI71" i="10"/>
  <c r="AF71" i="10"/>
  <c r="AE71" i="10"/>
  <c r="AD71" i="10"/>
  <c r="AB71" i="10"/>
  <c r="AA71" i="10"/>
  <c r="Z71" i="10"/>
  <c r="W71" i="10"/>
  <c r="V71" i="10"/>
  <c r="U71" i="10"/>
  <c r="S71" i="10"/>
  <c r="R71" i="10"/>
  <c r="Q71" i="10"/>
  <c r="N71" i="10"/>
  <c r="M71" i="10"/>
  <c r="L71" i="10"/>
  <c r="J71" i="10"/>
  <c r="I71" i="10"/>
  <c r="H71" i="10"/>
  <c r="E71" i="10"/>
  <c r="D71" i="10"/>
  <c r="C71" i="10"/>
  <c r="EF70" i="10"/>
  <c r="EE70" i="10"/>
  <c r="ED70" i="10"/>
  <c r="EA70" i="10"/>
  <c r="DZ70" i="10"/>
  <c r="DY70" i="10"/>
  <c r="DW70" i="10"/>
  <c r="DV70" i="10"/>
  <c r="DU70" i="10"/>
  <c r="DR70" i="10"/>
  <c r="DQ70" i="10"/>
  <c r="DP70" i="10"/>
  <c r="DN70" i="10"/>
  <c r="DM70" i="10"/>
  <c r="DL70" i="10"/>
  <c r="DI70" i="10"/>
  <c r="DH70" i="10"/>
  <c r="DG70" i="10"/>
  <c r="DE70" i="10"/>
  <c r="DD70" i="10"/>
  <c r="DC70" i="10"/>
  <c r="CZ70" i="10"/>
  <c r="CY70" i="10"/>
  <c r="CX70" i="10"/>
  <c r="CV70" i="10"/>
  <c r="CU70" i="10"/>
  <c r="CT70" i="10"/>
  <c r="CQ70" i="10"/>
  <c r="CP70" i="10"/>
  <c r="CO70" i="10"/>
  <c r="CM70" i="10"/>
  <c r="CL70" i="10"/>
  <c r="CK70" i="10"/>
  <c r="CH70" i="10"/>
  <c r="CG70" i="10"/>
  <c r="CF70" i="10"/>
  <c r="CD70" i="10"/>
  <c r="CC70" i="10"/>
  <c r="CB70" i="10"/>
  <c r="BY70" i="10"/>
  <c r="BX70" i="10"/>
  <c r="BW70" i="10"/>
  <c r="BU70" i="10"/>
  <c r="BT70" i="10"/>
  <c r="BS70" i="10"/>
  <c r="BP70" i="10"/>
  <c r="BO70" i="10"/>
  <c r="BN70" i="10"/>
  <c r="BL70" i="10"/>
  <c r="BK70" i="10"/>
  <c r="BJ70" i="10"/>
  <c r="BG70" i="10"/>
  <c r="BF70" i="10"/>
  <c r="BE70" i="10"/>
  <c r="BC70" i="10"/>
  <c r="BB70" i="10"/>
  <c r="BA70" i="10"/>
  <c r="AX70" i="10"/>
  <c r="AW70" i="10"/>
  <c r="AV70" i="10"/>
  <c r="AT70" i="10"/>
  <c r="AS70" i="10"/>
  <c r="AR70" i="10"/>
  <c r="AO70" i="10"/>
  <c r="AN70" i="10"/>
  <c r="AM70" i="10"/>
  <c r="AK70" i="10"/>
  <c r="AJ70" i="10"/>
  <c r="AI70" i="10"/>
  <c r="AF70" i="10"/>
  <c r="AE70" i="10"/>
  <c r="AD70" i="10"/>
  <c r="AB70" i="10"/>
  <c r="AA70" i="10"/>
  <c r="Z70" i="10"/>
  <c r="W70" i="10"/>
  <c r="V70" i="10"/>
  <c r="U70" i="10"/>
  <c r="S70" i="10"/>
  <c r="R70" i="10"/>
  <c r="Q70" i="10"/>
  <c r="N70" i="10"/>
  <c r="M70" i="10"/>
  <c r="L70" i="10"/>
  <c r="J70" i="10"/>
  <c r="I70" i="10"/>
  <c r="H70" i="10"/>
  <c r="E70" i="10"/>
  <c r="D70" i="10"/>
  <c r="C70" i="10"/>
  <c r="EF69" i="10"/>
  <c r="EE69" i="10"/>
  <c r="ED69" i="10"/>
  <c r="EA69" i="10"/>
  <c r="DZ69" i="10"/>
  <c r="DY69" i="10"/>
  <c r="DW69" i="10"/>
  <c r="DV69" i="10"/>
  <c r="DU69" i="10"/>
  <c r="DR69" i="10"/>
  <c r="DQ69" i="10"/>
  <c r="DP69" i="10"/>
  <c r="DN69" i="10"/>
  <c r="DM69" i="10"/>
  <c r="DL69" i="10"/>
  <c r="DI69" i="10"/>
  <c r="DH69" i="10"/>
  <c r="DG69" i="10"/>
  <c r="DE69" i="10"/>
  <c r="DD69" i="10"/>
  <c r="DC69" i="10"/>
  <c r="CZ69" i="10"/>
  <c r="CY69" i="10"/>
  <c r="CX69" i="10"/>
  <c r="CV69" i="10"/>
  <c r="CU69" i="10"/>
  <c r="CT69" i="10"/>
  <c r="CQ69" i="10"/>
  <c r="CP69" i="10"/>
  <c r="CO69" i="10"/>
  <c r="CM69" i="10"/>
  <c r="CL69" i="10"/>
  <c r="CK69" i="10"/>
  <c r="CH69" i="10"/>
  <c r="CG69" i="10"/>
  <c r="CF69" i="10"/>
  <c r="CD69" i="10"/>
  <c r="CC69" i="10"/>
  <c r="CB69" i="10"/>
  <c r="BY69" i="10"/>
  <c r="BX69" i="10"/>
  <c r="BW69" i="10"/>
  <c r="BU69" i="10"/>
  <c r="BT69" i="10"/>
  <c r="BS69" i="10"/>
  <c r="BP69" i="10"/>
  <c r="BO69" i="10"/>
  <c r="BN69" i="10"/>
  <c r="BL69" i="10"/>
  <c r="BK69" i="10"/>
  <c r="BJ69" i="10"/>
  <c r="BG69" i="10"/>
  <c r="BF69" i="10"/>
  <c r="BE69" i="10"/>
  <c r="BC69" i="10"/>
  <c r="BB69" i="10"/>
  <c r="BA69" i="10"/>
  <c r="AX69" i="10"/>
  <c r="AW69" i="10"/>
  <c r="AV69" i="10"/>
  <c r="AT69" i="10"/>
  <c r="AS69" i="10"/>
  <c r="AR69" i="10"/>
  <c r="AO69" i="10"/>
  <c r="AN69" i="10"/>
  <c r="AM69" i="10"/>
  <c r="AK69" i="10"/>
  <c r="AJ69" i="10"/>
  <c r="AI69" i="10"/>
  <c r="AF69" i="10"/>
  <c r="AE69" i="10"/>
  <c r="AD69" i="10"/>
  <c r="AB69" i="10"/>
  <c r="AA69" i="10"/>
  <c r="Z69" i="10"/>
  <c r="W69" i="10"/>
  <c r="V69" i="10"/>
  <c r="U69" i="10"/>
  <c r="S69" i="10"/>
  <c r="R69" i="10"/>
  <c r="Q69" i="10"/>
  <c r="N69" i="10"/>
  <c r="M69" i="10"/>
  <c r="L69" i="10"/>
  <c r="J69" i="10"/>
  <c r="I69" i="10"/>
  <c r="H69" i="10"/>
  <c r="E69" i="10"/>
  <c r="D69" i="10"/>
  <c r="C69" i="10"/>
  <c r="EF68" i="10"/>
  <c r="EE68" i="10"/>
  <c r="ED68" i="10"/>
  <c r="EA68" i="10"/>
  <c r="DZ68" i="10"/>
  <c r="DY68" i="10"/>
  <c r="DW68" i="10"/>
  <c r="DV68" i="10"/>
  <c r="DU68" i="10"/>
  <c r="DR68" i="10"/>
  <c r="DQ68" i="10"/>
  <c r="DP68" i="10"/>
  <c r="DN68" i="10"/>
  <c r="DM68" i="10"/>
  <c r="DL68" i="10"/>
  <c r="DI68" i="10"/>
  <c r="DH68" i="10"/>
  <c r="DG68" i="10"/>
  <c r="DE68" i="10"/>
  <c r="DD68" i="10"/>
  <c r="DC68" i="10"/>
  <c r="CZ68" i="10"/>
  <c r="CY68" i="10"/>
  <c r="CX68" i="10"/>
  <c r="CV68" i="10"/>
  <c r="CU68" i="10"/>
  <c r="CT68" i="10"/>
  <c r="CQ68" i="10"/>
  <c r="CP68" i="10"/>
  <c r="CO68" i="10"/>
  <c r="CM68" i="10"/>
  <c r="CL68" i="10"/>
  <c r="CK68" i="10"/>
  <c r="CH68" i="10"/>
  <c r="CG68" i="10"/>
  <c r="CF68" i="10"/>
  <c r="CD68" i="10"/>
  <c r="CC68" i="10"/>
  <c r="CB68" i="10"/>
  <c r="BY68" i="10"/>
  <c r="BX68" i="10"/>
  <c r="BW68" i="10"/>
  <c r="BU68" i="10"/>
  <c r="BT68" i="10"/>
  <c r="BS68" i="10"/>
  <c r="BP68" i="10"/>
  <c r="BO68" i="10"/>
  <c r="BN68" i="10"/>
  <c r="BL68" i="10"/>
  <c r="BK68" i="10"/>
  <c r="BJ68" i="10"/>
  <c r="BG68" i="10"/>
  <c r="BF68" i="10"/>
  <c r="BE68" i="10"/>
  <c r="BC68" i="10"/>
  <c r="BB68" i="10"/>
  <c r="BA68" i="10"/>
  <c r="AX68" i="10"/>
  <c r="AW68" i="10"/>
  <c r="AV68" i="10"/>
  <c r="AT68" i="10"/>
  <c r="AS68" i="10"/>
  <c r="AR68" i="10"/>
  <c r="AO68" i="10"/>
  <c r="AN68" i="10"/>
  <c r="AM68" i="10"/>
  <c r="AK68" i="10"/>
  <c r="AJ68" i="10"/>
  <c r="AI68" i="10"/>
  <c r="AF68" i="10"/>
  <c r="AE68" i="10"/>
  <c r="AD68" i="10"/>
  <c r="AB68" i="10"/>
  <c r="AA68" i="10"/>
  <c r="Z68" i="10"/>
  <c r="W68" i="10"/>
  <c r="V68" i="10"/>
  <c r="U68" i="10"/>
  <c r="S68" i="10"/>
  <c r="R68" i="10"/>
  <c r="Q68" i="10"/>
  <c r="N68" i="10"/>
  <c r="M68" i="10"/>
  <c r="L68" i="10"/>
  <c r="J68" i="10"/>
  <c r="I68" i="10"/>
  <c r="H68" i="10"/>
  <c r="E68" i="10"/>
  <c r="D68" i="10"/>
  <c r="C68" i="10"/>
  <c r="EF67" i="10"/>
  <c r="EE67" i="10"/>
  <c r="ED67" i="10"/>
  <c r="EA67" i="10"/>
  <c r="DZ67" i="10"/>
  <c r="DY67" i="10"/>
  <c r="DW67" i="10"/>
  <c r="DV67" i="10"/>
  <c r="DU67" i="10"/>
  <c r="DR67" i="10"/>
  <c r="DQ67" i="10"/>
  <c r="DP67" i="10"/>
  <c r="DN67" i="10"/>
  <c r="DM67" i="10"/>
  <c r="DL67" i="10"/>
  <c r="DI67" i="10"/>
  <c r="DH67" i="10"/>
  <c r="DG67" i="10"/>
  <c r="DE67" i="10"/>
  <c r="DD67" i="10"/>
  <c r="DC67" i="10"/>
  <c r="CZ67" i="10"/>
  <c r="CY67" i="10"/>
  <c r="CX67" i="10"/>
  <c r="CV67" i="10"/>
  <c r="CU67" i="10"/>
  <c r="CT67" i="10"/>
  <c r="CQ67" i="10"/>
  <c r="CP67" i="10"/>
  <c r="CO67" i="10"/>
  <c r="CM67" i="10"/>
  <c r="CL67" i="10"/>
  <c r="CK67" i="10"/>
  <c r="CH67" i="10"/>
  <c r="CG67" i="10"/>
  <c r="CF67" i="10"/>
  <c r="CD67" i="10"/>
  <c r="CC67" i="10"/>
  <c r="CB67" i="10"/>
  <c r="BY67" i="10"/>
  <c r="BX67" i="10"/>
  <c r="BW67" i="10"/>
  <c r="BU67" i="10"/>
  <c r="BT67" i="10"/>
  <c r="BS67" i="10"/>
  <c r="BP67" i="10"/>
  <c r="BO67" i="10"/>
  <c r="BN67" i="10"/>
  <c r="BL67" i="10"/>
  <c r="BK67" i="10"/>
  <c r="BJ67" i="10"/>
  <c r="BG67" i="10"/>
  <c r="BF67" i="10"/>
  <c r="BE67" i="10"/>
  <c r="BC67" i="10"/>
  <c r="BB67" i="10"/>
  <c r="BA67" i="10"/>
  <c r="AX67" i="10"/>
  <c r="AW67" i="10"/>
  <c r="AV67" i="10"/>
  <c r="AT67" i="10"/>
  <c r="AS67" i="10"/>
  <c r="AR67" i="10"/>
  <c r="AO67" i="10"/>
  <c r="AN67" i="10"/>
  <c r="AM67" i="10"/>
  <c r="AK67" i="10"/>
  <c r="AJ67" i="10"/>
  <c r="AI67" i="10"/>
  <c r="AF67" i="10"/>
  <c r="AE67" i="10"/>
  <c r="AD67" i="10"/>
  <c r="AB67" i="10"/>
  <c r="AA67" i="10"/>
  <c r="Z67" i="10"/>
  <c r="W67" i="10"/>
  <c r="V67" i="10"/>
  <c r="U67" i="10"/>
  <c r="S67" i="10"/>
  <c r="R67" i="10"/>
  <c r="Q67" i="10"/>
  <c r="N67" i="10"/>
  <c r="M67" i="10"/>
  <c r="L67" i="10"/>
  <c r="J67" i="10"/>
  <c r="I67" i="10"/>
  <c r="H67" i="10"/>
  <c r="E67" i="10"/>
  <c r="D67" i="10"/>
  <c r="C67" i="10"/>
  <c r="EF66" i="10"/>
  <c r="EE66" i="10"/>
  <c r="ED66" i="10"/>
  <c r="EA66" i="10"/>
  <c r="DZ66" i="10"/>
  <c r="DY66" i="10"/>
  <c r="DW66" i="10"/>
  <c r="DV66" i="10"/>
  <c r="DU66" i="10"/>
  <c r="DR66" i="10"/>
  <c r="DQ66" i="10"/>
  <c r="DP66" i="10"/>
  <c r="DN66" i="10"/>
  <c r="DM66" i="10"/>
  <c r="DL66" i="10"/>
  <c r="DI66" i="10"/>
  <c r="DH66" i="10"/>
  <c r="DG66" i="10"/>
  <c r="DE66" i="10"/>
  <c r="DD66" i="10"/>
  <c r="DC66" i="10"/>
  <c r="CZ66" i="10"/>
  <c r="CY66" i="10"/>
  <c r="CX66" i="10"/>
  <c r="CV66" i="10"/>
  <c r="CU66" i="10"/>
  <c r="CT66" i="10"/>
  <c r="CQ66" i="10"/>
  <c r="CP66" i="10"/>
  <c r="CO66" i="10"/>
  <c r="CM66" i="10"/>
  <c r="CL66" i="10"/>
  <c r="CK66" i="10"/>
  <c r="CH66" i="10"/>
  <c r="CG66" i="10"/>
  <c r="CF66" i="10"/>
  <c r="CD66" i="10"/>
  <c r="CC66" i="10"/>
  <c r="CB66" i="10"/>
  <c r="BY66" i="10"/>
  <c r="BX66" i="10"/>
  <c r="BW66" i="10"/>
  <c r="BU66" i="10"/>
  <c r="BT66" i="10"/>
  <c r="BS66" i="10"/>
  <c r="BP66" i="10"/>
  <c r="BO66" i="10"/>
  <c r="BN66" i="10"/>
  <c r="BL66" i="10"/>
  <c r="BK66" i="10"/>
  <c r="BJ66" i="10"/>
  <c r="BG66" i="10"/>
  <c r="BF66" i="10"/>
  <c r="BE66" i="10"/>
  <c r="BC66" i="10"/>
  <c r="BB66" i="10"/>
  <c r="BA66" i="10"/>
  <c r="AX66" i="10"/>
  <c r="AW66" i="10"/>
  <c r="AV66" i="10"/>
  <c r="AT66" i="10"/>
  <c r="AS66" i="10"/>
  <c r="AR66" i="10"/>
  <c r="AO66" i="10"/>
  <c r="AN66" i="10"/>
  <c r="AM66" i="10"/>
  <c r="AK66" i="10"/>
  <c r="AJ66" i="10"/>
  <c r="AI66" i="10"/>
  <c r="AF66" i="10"/>
  <c r="AE66" i="10"/>
  <c r="AD66" i="10"/>
  <c r="AB66" i="10"/>
  <c r="AA66" i="10"/>
  <c r="Z66" i="10"/>
  <c r="W66" i="10"/>
  <c r="V66" i="10"/>
  <c r="U66" i="10"/>
  <c r="S66" i="10"/>
  <c r="R66" i="10"/>
  <c r="Q66" i="10"/>
  <c r="N66" i="10"/>
  <c r="M66" i="10"/>
  <c r="L66" i="10"/>
  <c r="J66" i="10"/>
  <c r="I66" i="10"/>
  <c r="H66" i="10"/>
  <c r="E66" i="10"/>
  <c r="D66" i="10"/>
  <c r="C66" i="10"/>
  <c r="EF65" i="10"/>
  <c r="EE65" i="10"/>
  <c r="ED65" i="10"/>
  <c r="EA65" i="10"/>
  <c r="DZ65" i="10"/>
  <c r="DY65" i="10"/>
  <c r="DW65" i="10"/>
  <c r="DV65" i="10"/>
  <c r="DU65" i="10"/>
  <c r="DR65" i="10"/>
  <c r="DQ65" i="10"/>
  <c r="DP65" i="10"/>
  <c r="DN65" i="10"/>
  <c r="DM65" i="10"/>
  <c r="DL65" i="10"/>
  <c r="DI65" i="10"/>
  <c r="DH65" i="10"/>
  <c r="DG65" i="10"/>
  <c r="DE65" i="10"/>
  <c r="DD65" i="10"/>
  <c r="DC65" i="10"/>
  <c r="CZ65" i="10"/>
  <c r="CY65" i="10"/>
  <c r="CX65" i="10"/>
  <c r="CV65" i="10"/>
  <c r="CU65" i="10"/>
  <c r="CT65" i="10"/>
  <c r="CQ65" i="10"/>
  <c r="CP65" i="10"/>
  <c r="CO65" i="10"/>
  <c r="CM65" i="10"/>
  <c r="CL65" i="10"/>
  <c r="CK65" i="10"/>
  <c r="CH65" i="10"/>
  <c r="CG65" i="10"/>
  <c r="CF65" i="10"/>
  <c r="CD65" i="10"/>
  <c r="CC65" i="10"/>
  <c r="CB65" i="10"/>
  <c r="BY65" i="10"/>
  <c r="BX65" i="10"/>
  <c r="BW65" i="10"/>
  <c r="BU65" i="10"/>
  <c r="BT65" i="10"/>
  <c r="BS65" i="10"/>
  <c r="BP65" i="10"/>
  <c r="BO65" i="10"/>
  <c r="BN65" i="10"/>
  <c r="BL65" i="10"/>
  <c r="BK65" i="10"/>
  <c r="BJ65" i="10"/>
  <c r="BG65" i="10"/>
  <c r="BF65" i="10"/>
  <c r="BE65" i="10"/>
  <c r="BC65" i="10"/>
  <c r="BB65" i="10"/>
  <c r="BA65" i="10"/>
  <c r="AX65" i="10"/>
  <c r="AW65" i="10"/>
  <c r="AV65" i="10"/>
  <c r="AT65" i="10"/>
  <c r="AS65" i="10"/>
  <c r="AR65" i="10"/>
  <c r="AO65" i="10"/>
  <c r="AN65" i="10"/>
  <c r="AM65" i="10"/>
  <c r="AK65" i="10"/>
  <c r="AJ65" i="10"/>
  <c r="AI65" i="10"/>
  <c r="AF65" i="10"/>
  <c r="AE65" i="10"/>
  <c r="AD65" i="10"/>
  <c r="AB65" i="10"/>
  <c r="AA65" i="10"/>
  <c r="Z65" i="10"/>
  <c r="W65" i="10"/>
  <c r="V65" i="10"/>
  <c r="U65" i="10"/>
  <c r="S65" i="10"/>
  <c r="R65" i="10"/>
  <c r="Q65" i="10"/>
  <c r="N65" i="10"/>
  <c r="M65" i="10"/>
  <c r="L65" i="10"/>
  <c r="J65" i="10"/>
  <c r="I65" i="10"/>
  <c r="H65" i="10"/>
  <c r="E65" i="10"/>
  <c r="D65" i="10"/>
  <c r="C65" i="10"/>
  <c r="EF64" i="10"/>
  <c r="EE64" i="10"/>
  <c r="ED64" i="10"/>
  <c r="EA64" i="10"/>
  <c r="DZ64" i="10"/>
  <c r="DY64" i="10"/>
  <c r="DW64" i="10"/>
  <c r="DV64" i="10"/>
  <c r="DU64" i="10"/>
  <c r="DR64" i="10"/>
  <c r="DQ64" i="10"/>
  <c r="DP64" i="10"/>
  <c r="DN64" i="10"/>
  <c r="DM64" i="10"/>
  <c r="DL64" i="10"/>
  <c r="DI64" i="10"/>
  <c r="DH64" i="10"/>
  <c r="DG64" i="10"/>
  <c r="DE64" i="10"/>
  <c r="DD64" i="10"/>
  <c r="DC64" i="10"/>
  <c r="CZ64" i="10"/>
  <c r="CY64" i="10"/>
  <c r="CX64" i="10"/>
  <c r="CV64" i="10"/>
  <c r="CU64" i="10"/>
  <c r="CT64" i="10"/>
  <c r="CQ64" i="10"/>
  <c r="CP64" i="10"/>
  <c r="CO64" i="10"/>
  <c r="CM64" i="10"/>
  <c r="CL64" i="10"/>
  <c r="CK64" i="10"/>
  <c r="CH64" i="10"/>
  <c r="CG64" i="10"/>
  <c r="CF64" i="10"/>
  <c r="CD64" i="10"/>
  <c r="CC64" i="10"/>
  <c r="CB64" i="10"/>
  <c r="BY64" i="10"/>
  <c r="BX64" i="10"/>
  <c r="BW64" i="10"/>
  <c r="BU64" i="10"/>
  <c r="BT64" i="10"/>
  <c r="BS64" i="10"/>
  <c r="BP64" i="10"/>
  <c r="BO64" i="10"/>
  <c r="BN64" i="10"/>
  <c r="BL64" i="10"/>
  <c r="BK64" i="10"/>
  <c r="BJ64" i="10"/>
  <c r="BG64" i="10"/>
  <c r="BF64" i="10"/>
  <c r="BE64" i="10"/>
  <c r="BC64" i="10"/>
  <c r="BB64" i="10"/>
  <c r="BA64" i="10"/>
  <c r="AX64" i="10"/>
  <c r="AW64" i="10"/>
  <c r="AV64" i="10"/>
  <c r="AT64" i="10"/>
  <c r="AS64" i="10"/>
  <c r="AR64" i="10"/>
  <c r="AO64" i="10"/>
  <c r="AN64" i="10"/>
  <c r="AM64" i="10"/>
  <c r="AK64" i="10"/>
  <c r="AJ64" i="10"/>
  <c r="AI64" i="10"/>
  <c r="AF64" i="10"/>
  <c r="AE64" i="10"/>
  <c r="AD64" i="10"/>
  <c r="AB64" i="10"/>
  <c r="AA64" i="10"/>
  <c r="Z64" i="10"/>
  <c r="W64" i="10"/>
  <c r="V64" i="10"/>
  <c r="U64" i="10"/>
  <c r="S64" i="10"/>
  <c r="R64" i="10"/>
  <c r="Q64" i="10"/>
  <c r="N64" i="10"/>
  <c r="M64" i="10"/>
  <c r="L64" i="10"/>
  <c r="J64" i="10"/>
  <c r="I64" i="10"/>
  <c r="H64" i="10"/>
  <c r="E64" i="10"/>
  <c r="D64" i="10"/>
  <c r="C64" i="10"/>
  <c r="EF63" i="10"/>
  <c r="EE63" i="10"/>
  <c r="ED63" i="10"/>
  <c r="EA63" i="10"/>
  <c r="DZ63" i="10"/>
  <c r="DY63" i="10"/>
  <c r="DW63" i="10"/>
  <c r="DV63" i="10"/>
  <c r="DU63" i="10"/>
  <c r="DR63" i="10"/>
  <c r="DQ63" i="10"/>
  <c r="DP63" i="10"/>
  <c r="DN63" i="10"/>
  <c r="DM63" i="10"/>
  <c r="DL63" i="10"/>
  <c r="DI63" i="10"/>
  <c r="DH63" i="10"/>
  <c r="DG63" i="10"/>
  <c r="DE63" i="10"/>
  <c r="DD63" i="10"/>
  <c r="DC63" i="10"/>
  <c r="CZ63" i="10"/>
  <c r="CY63" i="10"/>
  <c r="CX63" i="10"/>
  <c r="CV63" i="10"/>
  <c r="CU63" i="10"/>
  <c r="CT63" i="10"/>
  <c r="CQ63" i="10"/>
  <c r="CP63" i="10"/>
  <c r="CO63" i="10"/>
  <c r="CM63" i="10"/>
  <c r="CL63" i="10"/>
  <c r="CK63" i="10"/>
  <c r="CH63" i="10"/>
  <c r="CG63" i="10"/>
  <c r="CF63" i="10"/>
  <c r="CD63" i="10"/>
  <c r="CC63" i="10"/>
  <c r="CB63" i="10"/>
  <c r="BY63" i="10"/>
  <c r="BX63" i="10"/>
  <c r="BW63" i="10"/>
  <c r="BU63" i="10"/>
  <c r="BT63" i="10"/>
  <c r="BS63" i="10"/>
  <c r="BP63" i="10"/>
  <c r="BO63" i="10"/>
  <c r="BN63" i="10"/>
  <c r="BL63" i="10"/>
  <c r="BK63" i="10"/>
  <c r="BJ63" i="10"/>
  <c r="BG63" i="10"/>
  <c r="BF63" i="10"/>
  <c r="BE63" i="10"/>
  <c r="BC63" i="10"/>
  <c r="BB63" i="10"/>
  <c r="BA63" i="10"/>
  <c r="AX63" i="10"/>
  <c r="AW63" i="10"/>
  <c r="AV63" i="10"/>
  <c r="AT63" i="10"/>
  <c r="AS63" i="10"/>
  <c r="AR63" i="10"/>
  <c r="AO63" i="10"/>
  <c r="AN63" i="10"/>
  <c r="AM63" i="10"/>
  <c r="AK63" i="10"/>
  <c r="AJ63" i="10"/>
  <c r="AI63" i="10"/>
  <c r="AF63" i="10"/>
  <c r="AE63" i="10"/>
  <c r="AD63" i="10"/>
  <c r="AB63" i="10"/>
  <c r="AA63" i="10"/>
  <c r="Z63" i="10"/>
  <c r="W63" i="10"/>
  <c r="V63" i="10"/>
  <c r="U63" i="10"/>
  <c r="S63" i="10"/>
  <c r="R63" i="10"/>
  <c r="Q63" i="10"/>
  <c r="N63" i="10"/>
  <c r="M63" i="10"/>
  <c r="L63" i="10"/>
  <c r="J63" i="10"/>
  <c r="I63" i="10"/>
  <c r="H63" i="10"/>
  <c r="E63" i="10"/>
  <c r="D63" i="10"/>
  <c r="C63" i="10"/>
  <c r="EF62" i="10"/>
  <c r="EE62" i="10"/>
  <c r="ED62" i="10"/>
  <c r="EA62" i="10"/>
  <c r="DZ62" i="10"/>
  <c r="DY62" i="10"/>
  <c r="DW62" i="10"/>
  <c r="DV62" i="10"/>
  <c r="DU62" i="10"/>
  <c r="DR62" i="10"/>
  <c r="DQ62" i="10"/>
  <c r="DP62" i="10"/>
  <c r="DN62" i="10"/>
  <c r="DM62" i="10"/>
  <c r="DL62" i="10"/>
  <c r="DI62" i="10"/>
  <c r="DH62" i="10"/>
  <c r="DG62" i="10"/>
  <c r="DE62" i="10"/>
  <c r="DD62" i="10"/>
  <c r="DC62" i="10"/>
  <c r="CZ62" i="10"/>
  <c r="CY62" i="10"/>
  <c r="CX62" i="10"/>
  <c r="CV62" i="10"/>
  <c r="CU62" i="10"/>
  <c r="CT62" i="10"/>
  <c r="CQ62" i="10"/>
  <c r="CP62" i="10"/>
  <c r="CO62" i="10"/>
  <c r="CM62" i="10"/>
  <c r="CL62" i="10"/>
  <c r="CK62" i="10"/>
  <c r="CH62" i="10"/>
  <c r="CG62" i="10"/>
  <c r="CF62" i="10"/>
  <c r="CD62" i="10"/>
  <c r="CC62" i="10"/>
  <c r="CB62" i="10"/>
  <c r="BY62" i="10"/>
  <c r="BX62" i="10"/>
  <c r="BW62" i="10"/>
  <c r="BU62" i="10"/>
  <c r="BT62" i="10"/>
  <c r="BS62" i="10"/>
  <c r="BP62" i="10"/>
  <c r="BO62" i="10"/>
  <c r="BN62" i="10"/>
  <c r="BL62" i="10"/>
  <c r="BK62" i="10"/>
  <c r="BJ62" i="10"/>
  <c r="BG62" i="10"/>
  <c r="BF62" i="10"/>
  <c r="BE62" i="10"/>
  <c r="BC62" i="10"/>
  <c r="BB62" i="10"/>
  <c r="BA62" i="10"/>
  <c r="AX62" i="10"/>
  <c r="AW62" i="10"/>
  <c r="AV62" i="10"/>
  <c r="AT62" i="10"/>
  <c r="AS62" i="10"/>
  <c r="AR62" i="10"/>
  <c r="AO62" i="10"/>
  <c r="AN62" i="10"/>
  <c r="AM62" i="10"/>
  <c r="AK62" i="10"/>
  <c r="AJ62" i="10"/>
  <c r="AI62" i="10"/>
  <c r="AF62" i="10"/>
  <c r="AE62" i="10"/>
  <c r="AD62" i="10"/>
  <c r="AB62" i="10"/>
  <c r="AA62" i="10"/>
  <c r="Z62" i="10"/>
  <c r="W62" i="10"/>
  <c r="V62" i="10"/>
  <c r="U62" i="10"/>
  <c r="S62" i="10"/>
  <c r="R62" i="10"/>
  <c r="Q62" i="10"/>
  <c r="N62" i="10"/>
  <c r="M62" i="10"/>
  <c r="L62" i="10"/>
  <c r="J62" i="10"/>
  <c r="I62" i="10"/>
  <c r="H62" i="10"/>
  <c r="E62" i="10"/>
  <c r="D62" i="10"/>
  <c r="C62" i="10"/>
  <c r="EF61" i="10"/>
  <c r="EE61" i="10"/>
  <c r="ED61" i="10"/>
  <c r="EA61" i="10"/>
  <c r="DZ61" i="10"/>
  <c r="DY61" i="10"/>
  <c r="DW61" i="10"/>
  <c r="DV61" i="10"/>
  <c r="DU61" i="10"/>
  <c r="DR61" i="10"/>
  <c r="DQ61" i="10"/>
  <c r="DP61" i="10"/>
  <c r="DN61" i="10"/>
  <c r="DM61" i="10"/>
  <c r="DL61" i="10"/>
  <c r="DI61" i="10"/>
  <c r="DH61" i="10"/>
  <c r="DG61" i="10"/>
  <c r="DE61" i="10"/>
  <c r="DD61" i="10"/>
  <c r="DC61" i="10"/>
  <c r="CZ61" i="10"/>
  <c r="CY61" i="10"/>
  <c r="CX61" i="10"/>
  <c r="CV61" i="10"/>
  <c r="CU61" i="10"/>
  <c r="CT61" i="10"/>
  <c r="CQ61" i="10"/>
  <c r="CP61" i="10"/>
  <c r="CO61" i="10"/>
  <c r="CM61" i="10"/>
  <c r="CL61" i="10"/>
  <c r="CK61" i="10"/>
  <c r="CH61" i="10"/>
  <c r="CG61" i="10"/>
  <c r="CF61" i="10"/>
  <c r="CD61" i="10"/>
  <c r="CC61" i="10"/>
  <c r="CB61" i="10"/>
  <c r="BY61" i="10"/>
  <c r="BX61" i="10"/>
  <c r="BW61" i="10"/>
  <c r="BU61" i="10"/>
  <c r="BT61" i="10"/>
  <c r="BS61" i="10"/>
  <c r="BP61" i="10"/>
  <c r="BO61" i="10"/>
  <c r="BN61" i="10"/>
  <c r="BL61" i="10"/>
  <c r="BK61" i="10"/>
  <c r="BJ61" i="10"/>
  <c r="BG61" i="10"/>
  <c r="BF61" i="10"/>
  <c r="BE61" i="10"/>
  <c r="BC61" i="10"/>
  <c r="BB61" i="10"/>
  <c r="BA61" i="10"/>
  <c r="AX61" i="10"/>
  <c r="AW61" i="10"/>
  <c r="AV61" i="10"/>
  <c r="AT61" i="10"/>
  <c r="AS61" i="10"/>
  <c r="AR61" i="10"/>
  <c r="AO61" i="10"/>
  <c r="AN61" i="10"/>
  <c r="AM61" i="10"/>
  <c r="AK61" i="10"/>
  <c r="AJ61" i="10"/>
  <c r="AI61" i="10"/>
  <c r="AF61" i="10"/>
  <c r="AE61" i="10"/>
  <c r="AD61" i="10"/>
  <c r="AB61" i="10"/>
  <c r="AA61" i="10"/>
  <c r="Z61" i="10"/>
  <c r="W61" i="10"/>
  <c r="V61" i="10"/>
  <c r="U61" i="10"/>
  <c r="S61" i="10"/>
  <c r="R61" i="10"/>
  <c r="Q61" i="10"/>
  <c r="N61" i="10"/>
  <c r="M61" i="10"/>
  <c r="L61" i="10"/>
  <c r="J61" i="10"/>
  <c r="I61" i="10"/>
  <c r="H61" i="10"/>
  <c r="E61" i="10"/>
  <c r="D61" i="10"/>
  <c r="C61" i="10"/>
  <c r="EF60" i="10"/>
  <c r="EE60" i="10"/>
  <c r="ED60" i="10"/>
  <c r="EA60" i="10"/>
  <c r="DZ60" i="10"/>
  <c r="DY60" i="10"/>
  <c r="DW60" i="10"/>
  <c r="DV60" i="10"/>
  <c r="DU60" i="10"/>
  <c r="DR60" i="10"/>
  <c r="DQ60" i="10"/>
  <c r="DP60" i="10"/>
  <c r="DN60" i="10"/>
  <c r="DM60" i="10"/>
  <c r="DL60" i="10"/>
  <c r="DI60" i="10"/>
  <c r="DH60" i="10"/>
  <c r="DG60" i="10"/>
  <c r="DE60" i="10"/>
  <c r="DD60" i="10"/>
  <c r="DC60" i="10"/>
  <c r="CZ60" i="10"/>
  <c r="CY60" i="10"/>
  <c r="CX60" i="10"/>
  <c r="CV60" i="10"/>
  <c r="CU60" i="10"/>
  <c r="CT60" i="10"/>
  <c r="CQ60" i="10"/>
  <c r="CP60" i="10"/>
  <c r="CO60" i="10"/>
  <c r="CM60" i="10"/>
  <c r="CL60" i="10"/>
  <c r="CK60" i="10"/>
  <c r="CH60" i="10"/>
  <c r="CG60" i="10"/>
  <c r="CF60" i="10"/>
  <c r="CD60" i="10"/>
  <c r="CC60" i="10"/>
  <c r="CB60" i="10"/>
  <c r="BY60" i="10"/>
  <c r="BX60" i="10"/>
  <c r="BW60" i="10"/>
  <c r="BU60" i="10"/>
  <c r="BT60" i="10"/>
  <c r="BS60" i="10"/>
  <c r="BP60" i="10"/>
  <c r="BO60" i="10"/>
  <c r="BN60" i="10"/>
  <c r="BL60" i="10"/>
  <c r="BK60" i="10"/>
  <c r="BJ60" i="10"/>
  <c r="BG60" i="10"/>
  <c r="BF60" i="10"/>
  <c r="BE60" i="10"/>
  <c r="BC60" i="10"/>
  <c r="BB60" i="10"/>
  <c r="BA60" i="10"/>
  <c r="AX60" i="10"/>
  <c r="AW60" i="10"/>
  <c r="AV60" i="10"/>
  <c r="AT60" i="10"/>
  <c r="AS60" i="10"/>
  <c r="AR60" i="10"/>
  <c r="AO60" i="10"/>
  <c r="AN60" i="10"/>
  <c r="AM60" i="10"/>
  <c r="AK60" i="10"/>
  <c r="AJ60" i="10"/>
  <c r="AI60" i="10"/>
  <c r="AF60" i="10"/>
  <c r="AE60" i="10"/>
  <c r="AD60" i="10"/>
  <c r="AB60" i="10"/>
  <c r="AA60" i="10"/>
  <c r="Z60" i="10"/>
  <c r="W60" i="10"/>
  <c r="V60" i="10"/>
  <c r="U60" i="10"/>
  <c r="S60" i="10"/>
  <c r="R60" i="10"/>
  <c r="Q60" i="10"/>
  <c r="N60" i="10"/>
  <c r="M60" i="10"/>
  <c r="L60" i="10"/>
  <c r="J60" i="10"/>
  <c r="I60" i="10"/>
  <c r="H60" i="10"/>
  <c r="E60" i="10"/>
  <c r="D60" i="10"/>
  <c r="C60" i="10"/>
  <c r="EF55" i="10"/>
  <c r="EE55" i="10"/>
  <c r="ED55" i="10"/>
  <c r="EA55" i="10"/>
  <c r="DZ55" i="10"/>
  <c r="DY55" i="10"/>
  <c r="DW55" i="10"/>
  <c r="DV55" i="10"/>
  <c r="DU55" i="10"/>
  <c r="DR55" i="10"/>
  <c r="DQ55" i="10"/>
  <c r="DP55" i="10"/>
  <c r="DP56" i="10" s="1"/>
  <c r="DN55" i="10"/>
  <c r="DM55" i="10"/>
  <c r="DL55" i="10"/>
  <c r="DI55" i="10"/>
  <c r="DH55" i="10"/>
  <c r="DG55" i="10"/>
  <c r="DE55" i="10"/>
  <c r="DD55" i="10"/>
  <c r="DC55" i="10"/>
  <c r="CZ55" i="10"/>
  <c r="CY55" i="10"/>
  <c r="CX55" i="10"/>
  <c r="CV55" i="10"/>
  <c r="CU55" i="10"/>
  <c r="CT55" i="10"/>
  <c r="CQ55" i="10"/>
  <c r="CP55" i="10"/>
  <c r="CO55" i="10"/>
  <c r="CM55" i="10"/>
  <c r="CL55" i="10"/>
  <c r="CK55" i="10"/>
  <c r="CH55" i="10"/>
  <c r="CG55" i="10"/>
  <c r="CF55" i="10"/>
  <c r="CD55" i="10"/>
  <c r="CC55" i="10"/>
  <c r="CB55" i="10"/>
  <c r="BY55" i="10"/>
  <c r="BX55" i="10"/>
  <c r="BW55" i="10"/>
  <c r="BU55" i="10"/>
  <c r="BT55" i="10"/>
  <c r="BS55" i="10"/>
  <c r="BP55" i="10"/>
  <c r="BO55" i="10"/>
  <c r="BN55" i="10"/>
  <c r="BL55" i="10"/>
  <c r="BK55" i="10"/>
  <c r="BJ55" i="10"/>
  <c r="BG55" i="10"/>
  <c r="BF55" i="10"/>
  <c r="BE55" i="10"/>
  <c r="BC55" i="10"/>
  <c r="BB55" i="10"/>
  <c r="BA55" i="10"/>
  <c r="AX55" i="10"/>
  <c r="AW55" i="10"/>
  <c r="AV55" i="10"/>
  <c r="AT55" i="10"/>
  <c r="AS55" i="10"/>
  <c r="AR55" i="10"/>
  <c r="AO55" i="10"/>
  <c r="AN55" i="10"/>
  <c r="AM55" i="10"/>
  <c r="AK55" i="10"/>
  <c r="AJ55" i="10"/>
  <c r="AI55" i="10"/>
  <c r="AF55" i="10"/>
  <c r="AE55" i="10"/>
  <c r="AD55" i="10"/>
  <c r="AB55" i="10"/>
  <c r="AA55" i="10"/>
  <c r="Z55" i="10"/>
  <c r="W55" i="10"/>
  <c r="V55" i="10"/>
  <c r="U55" i="10"/>
  <c r="S55" i="10"/>
  <c r="R55" i="10"/>
  <c r="Q55" i="10"/>
  <c r="N55" i="10"/>
  <c r="M55" i="10"/>
  <c r="L55" i="10"/>
  <c r="J55" i="10"/>
  <c r="I55" i="10"/>
  <c r="H55" i="10"/>
  <c r="E55" i="10"/>
  <c r="D55" i="10"/>
  <c r="C55" i="10"/>
  <c r="A53" i="10"/>
  <c r="A52" i="10"/>
  <c r="A51" i="10"/>
  <c r="A50" i="10"/>
  <c r="A49" i="10"/>
  <c r="A48" i="10"/>
  <c r="A47" i="10"/>
  <c r="A46" i="10"/>
  <c r="A45" i="10"/>
  <c r="A44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HI102" i="11"/>
  <c r="HH102" i="11"/>
  <c r="HG102" i="11"/>
  <c r="HD102" i="11"/>
  <c r="HC102" i="11"/>
  <c r="HB102" i="11"/>
  <c r="GZ102" i="11"/>
  <c r="GY102" i="11"/>
  <c r="GX102" i="11"/>
  <c r="GU102" i="11"/>
  <c r="GT102" i="11"/>
  <c r="GS102" i="11"/>
  <c r="GQ102" i="11"/>
  <c r="GP102" i="11"/>
  <c r="GO102" i="11"/>
  <c r="GL102" i="11"/>
  <c r="GK102" i="11"/>
  <c r="GJ102" i="11"/>
  <c r="GH102" i="11"/>
  <c r="GG102" i="11"/>
  <c r="GF102" i="11"/>
  <c r="GC102" i="11"/>
  <c r="GB102" i="11"/>
  <c r="GA102" i="11"/>
  <c r="FY102" i="11"/>
  <c r="FX102" i="11"/>
  <c r="FW102" i="11"/>
  <c r="FT102" i="11"/>
  <c r="FS102" i="11"/>
  <c r="FR102" i="11"/>
  <c r="FP102" i="11"/>
  <c r="FO102" i="11"/>
  <c r="FN102" i="11"/>
  <c r="FK102" i="11"/>
  <c r="FJ102" i="11"/>
  <c r="FI102" i="11"/>
  <c r="FG102" i="11"/>
  <c r="FF102" i="11"/>
  <c r="FE102" i="11"/>
  <c r="FB102" i="11"/>
  <c r="FA102" i="11"/>
  <c r="EZ102" i="11"/>
  <c r="EF102" i="11"/>
  <c r="EE102" i="11"/>
  <c r="ED102" i="11"/>
  <c r="EA102" i="11"/>
  <c r="DZ102" i="11"/>
  <c r="DY102" i="11"/>
  <c r="DW102" i="11"/>
  <c r="DV102" i="11"/>
  <c r="DU102" i="11"/>
  <c r="DR102" i="11"/>
  <c r="DQ102" i="11"/>
  <c r="DP102" i="11"/>
  <c r="DN102" i="11"/>
  <c r="DM102" i="11"/>
  <c r="DL102" i="11"/>
  <c r="DI102" i="11"/>
  <c r="DH102" i="11"/>
  <c r="DG102" i="11"/>
  <c r="DE102" i="11"/>
  <c r="DD102" i="11"/>
  <c r="DC102" i="11"/>
  <c r="CZ102" i="11"/>
  <c r="CY102" i="11"/>
  <c r="CX102" i="11"/>
  <c r="CV102" i="11"/>
  <c r="CU102" i="11"/>
  <c r="CT102" i="11"/>
  <c r="CQ102" i="11"/>
  <c r="CP102" i="11"/>
  <c r="CO102" i="11"/>
  <c r="CM102" i="11"/>
  <c r="CL102" i="11"/>
  <c r="CK102" i="11"/>
  <c r="CH102" i="11"/>
  <c r="CG102" i="11"/>
  <c r="CF102" i="11"/>
  <c r="CD102" i="11"/>
  <c r="CC102" i="11"/>
  <c r="CB102" i="11"/>
  <c r="BY102" i="11"/>
  <c r="BX102" i="11"/>
  <c r="BW102" i="11"/>
  <c r="BU102" i="11"/>
  <c r="BT102" i="11"/>
  <c r="BS102" i="11"/>
  <c r="BP102" i="11"/>
  <c r="BO102" i="11"/>
  <c r="BN102" i="11"/>
  <c r="BL102" i="11"/>
  <c r="BK102" i="11"/>
  <c r="BJ102" i="11"/>
  <c r="BG102" i="11"/>
  <c r="BF102" i="11"/>
  <c r="BE102" i="11"/>
  <c r="BC102" i="11"/>
  <c r="BB102" i="11"/>
  <c r="BA102" i="11"/>
  <c r="AX102" i="11"/>
  <c r="AW102" i="11"/>
  <c r="AV102" i="11"/>
  <c r="AT102" i="11"/>
  <c r="AS102" i="11"/>
  <c r="AR102" i="11"/>
  <c r="AO102" i="11"/>
  <c r="AN102" i="11"/>
  <c r="AM102" i="11"/>
  <c r="AK102" i="11"/>
  <c r="AJ102" i="11"/>
  <c r="AI102" i="11"/>
  <c r="AF102" i="11"/>
  <c r="AE102" i="11"/>
  <c r="AD102" i="11"/>
  <c r="AB102" i="11"/>
  <c r="AA102" i="11"/>
  <c r="Z102" i="11"/>
  <c r="W102" i="11"/>
  <c r="V102" i="11"/>
  <c r="U102" i="11"/>
  <c r="S102" i="11"/>
  <c r="R102" i="11"/>
  <c r="Q102" i="11"/>
  <c r="N102" i="11"/>
  <c r="M102" i="11"/>
  <c r="L102" i="11"/>
  <c r="J102" i="11"/>
  <c r="I102" i="11"/>
  <c r="H102" i="11"/>
  <c r="E102" i="11"/>
  <c r="D102" i="11"/>
  <c r="C102" i="11"/>
  <c r="HI101" i="11"/>
  <c r="HH101" i="11"/>
  <c r="HG101" i="11"/>
  <c r="HD101" i="11"/>
  <c r="HC101" i="11"/>
  <c r="HB101" i="11"/>
  <c r="GZ101" i="11"/>
  <c r="GY101" i="11"/>
  <c r="GX101" i="11"/>
  <c r="GU101" i="11"/>
  <c r="GT101" i="11"/>
  <c r="GS101" i="11"/>
  <c r="GQ101" i="11"/>
  <c r="GP101" i="11"/>
  <c r="GO101" i="11"/>
  <c r="GL101" i="11"/>
  <c r="GK101" i="11"/>
  <c r="GJ101" i="11"/>
  <c r="GH101" i="11"/>
  <c r="GG101" i="11"/>
  <c r="GF101" i="11"/>
  <c r="GC101" i="11"/>
  <c r="GB101" i="11"/>
  <c r="GA101" i="11"/>
  <c r="FY101" i="11"/>
  <c r="FX101" i="11"/>
  <c r="FW101" i="11"/>
  <c r="FT101" i="11"/>
  <c r="FS101" i="11"/>
  <c r="FR101" i="11"/>
  <c r="FP101" i="11"/>
  <c r="FO101" i="11"/>
  <c r="FN101" i="11"/>
  <c r="FK101" i="11"/>
  <c r="FJ101" i="11"/>
  <c r="FI101" i="11"/>
  <c r="FG101" i="11"/>
  <c r="FF101" i="11"/>
  <c r="FE101" i="11"/>
  <c r="FB101" i="11"/>
  <c r="FA101" i="11"/>
  <c r="EZ101" i="11"/>
  <c r="EF101" i="11"/>
  <c r="EE101" i="11"/>
  <c r="ED101" i="11"/>
  <c r="EA101" i="11"/>
  <c r="DZ101" i="11"/>
  <c r="DY101" i="11"/>
  <c r="DW101" i="11"/>
  <c r="DV101" i="11"/>
  <c r="DU101" i="11"/>
  <c r="DR101" i="11"/>
  <c r="DQ101" i="11"/>
  <c r="DP101" i="11"/>
  <c r="DN101" i="11"/>
  <c r="DM101" i="11"/>
  <c r="DL101" i="11"/>
  <c r="DI101" i="11"/>
  <c r="DH101" i="11"/>
  <c r="DG101" i="11"/>
  <c r="DE101" i="11"/>
  <c r="DD101" i="11"/>
  <c r="DC101" i="11"/>
  <c r="CZ101" i="11"/>
  <c r="CY101" i="11"/>
  <c r="CX101" i="11"/>
  <c r="CV101" i="11"/>
  <c r="CU101" i="11"/>
  <c r="CT101" i="11"/>
  <c r="CQ101" i="11"/>
  <c r="CP101" i="11"/>
  <c r="CO101" i="11"/>
  <c r="CM101" i="11"/>
  <c r="CL101" i="11"/>
  <c r="CK101" i="11"/>
  <c r="CH101" i="11"/>
  <c r="CG101" i="11"/>
  <c r="CF101" i="11"/>
  <c r="CD101" i="11"/>
  <c r="CC101" i="11"/>
  <c r="CB101" i="11"/>
  <c r="BY101" i="11"/>
  <c r="BX101" i="11"/>
  <c r="BW101" i="11"/>
  <c r="BU101" i="11"/>
  <c r="BT101" i="11"/>
  <c r="BS101" i="11"/>
  <c r="BP101" i="11"/>
  <c r="BO101" i="11"/>
  <c r="BN101" i="11"/>
  <c r="BL101" i="11"/>
  <c r="BK101" i="11"/>
  <c r="BJ101" i="11"/>
  <c r="BG101" i="11"/>
  <c r="BF101" i="11"/>
  <c r="BE101" i="11"/>
  <c r="BC101" i="11"/>
  <c r="BB101" i="11"/>
  <c r="BA101" i="11"/>
  <c r="AX101" i="11"/>
  <c r="AW101" i="11"/>
  <c r="AV101" i="11"/>
  <c r="AT101" i="11"/>
  <c r="AS101" i="11"/>
  <c r="AR101" i="11"/>
  <c r="AO101" i="11"/>
  <c r="AN101" i="11"/>
  <c r="AM101" i="11"/>
  <c r="AK101" i="11"/>
  <c r="AJ101" i="11"/>
  <c r="AI101" i="11"/>
  <c r="AF101" i="11"/>
  <c r="AE101" i="11"/>
  <c r="AD101" i="11"/>
  <c r="AB101" i="11"/>
  <c r="AA101" i="11"/>
  <c r="Z101" i="11"/>
  <c r="W101" i="11"/>
  <c r="V101" i="11"/>
  <c r="U101" i="11"/>
  <c r="S101" i="11"/>
  <c r="R101" i="11"/>
  <c r="Q101" i="11"/>
  <c r="N101" i="11"/>
  <c r="M101" i="11"/>
  <c r="L101" i="11"/>
  <c r="J101" i="11"/>
  <c r="I101" i="11"/>
  <c r="H101" i="11"/>
  <c r="E101" i="11"/>
  <c r="D101" i="11"/>
  <c r="C101" i="11"/>
  <c r="HI100" i="11"/>
  <c r="HH100" i="11"/>
  <c r="HG100" i="11"/>
  <c r="HD100" i="11"/>
  <c r="HC100" i="11"/>
  <c r="HB100" i="11"/>
  <c r="GZ100" i="11"/>
  <c r="GY100" i="11"/>
  <c r="GX100" i="11"/>
  <c r="GU100" i="11"/>
  <c r="GT100" i="11"/>
  <c r="GS100" i="11"/>
  <c r="GQ100" i="11"/>
  <c r="GP100" i="11"/>
  <c r="GO100" i="11"/>
  <c r="GL100" i="11"/>
  <c r="GK100" i="11"/>
  <c r="GJ100" i="11"/>
  <c r="GH100" i="11"/>
  <c r="GG100" i="11"/>
  <c r="GF100" i="11"/>
  <c r="GC100" i="11"/>
  <c r="GB100" i="11"/>
  <c r="GA100" i="11"/>
  <c r="FY100" i="11"/>
  <c r="FX100" i="11"/>
  <c r="FW100" i="11"/>
  <c r="FT100" i="11"/>
  <c r="FS100" i="11"/>
  <c r="FR100" i="11"/>
  <c r="FP100" i="11"/>
  <c r="FO100" i="11"/>
  <c r="FN100" i="11"/>
  <c r="FK100" i="11"/>
  <c r="FJ100" i="11"/>
  <c r="FI100" i="11"/>
  <c r="FG100" i="11"/>
  <c r="FF100" i="11"/>
  <c r="FE100" i="11"/>
  <c r="FB100" i="11"/>
  <c r="FA100" i="11"/>
  <c r="EZ100" i="11"/>
  <c r="EF100" i="11"/>
  <c r="EE100" i="11"/>
  <c r="ED100" i="11"/>
  <c r="EA100" i="11"/>
  <c r="DZ100" i="11"/>
  <c r="DY100" i="11"/>
  <c r="DW100" i="11"/>
  <c r="DV100" i="11"/>
  <c r="DU100" i="11"/>
  <c r="DR100" i="11"/>
  <c r="DQ100" i="11"/>
  <c r="DP100" i="11"/>
  <c r="DN100" i="11"/>
  <c r="DM100" i="11"/>
  <c r="DL100" i="11"/>
  <c r="DI100" i="11"/>
  <c r="DH100" i="11"/>
  <c r="DG100" i="11"/>
  <c r="DE100" i="11"/>
  <c r="DD100" i="11"/>
  <c r="DC100" i="11"/>
  <c r="CZ100" i="11"/>
  <c r="CY100" i="11"/>
  <c r="CX100" i="11"/>
  <c r="CV100" i="11"/>
  <c r="CU100" i="11"/>
  <c r="CT100" i="11"/>
  <c r="CQ100" i="11"/>
  <c r="CP100" i="11"/>
  <c r="CO100" i="11"/>
  <c r="CM100" i="11"/>
  <c r="CL100" i="11"/>
  <c r="CK100" i="11"/>
  <c r="CH100" i="11"/>
  <c r="CG100" i="11"/>
  <c r="CF100" i="11"/>
  <c r="CD100" i="11"/>
  <c r="CC100" i="11"/>
  <c r="CB100" i="11"/>
  <c r="BY100" i="11"/>
  <c r="BX100" i="11"/>
  <c r="BW100" i="11"/>
  <c r="BU100" i="11"/>
  <c r="BT100" i="11"/>
  <c r="BS100" i="11"/>
  <c r="BP100" i="11"/>
  <c r="BO100" i="11"/>
  <c r="BN100" i="11"/>
  <c r="BL100" i="11"/>
  <c r="BK100" i="11"/>
  <c r="BJ100" i="11"/>
  <c r="BG100" i="11"/>
  <c r="BF100" i="11"/>
  <c r="BE100" i="11"/>
  <c r="BC100" i="11"/>
  <c r="BB100" i="11"/>
  <c r="BA100" i="11"/>
  <c r="AX100" i="11"/>
  <c r="AW100" i="11"/>
  <c r="AV100" i="11"/>
  <c r="AT100" i="11"/>
  <c r="AS100" i="11"/>
  <c r="AR100" i="11"/>
  <c r="AO100" i="11"/>
  <c r="AN100" i="11"/>
  <c r="AM100" i="11"/>
  <c r="AK100" i="11"/>
  <c r="AJ100" i="11"/>
  <c r="AI100" i="11"/>
  <c r="AF100" i="11"/>
  <c r="AE100" i="11"/>
  <c r="AD100" i="11"/>
  <c r="AB100" i="11"/>
  <c r="AA100" i="11"/>
  <c r="Z100" i="11"/>
  <c r="W100" i="11"/>
  <c r="V100" i="11"/>
  <c r="U100" i="11"/>
  <c r="S100" i="11"/>
  <c r="R100" i="11"/>
  <c r="Q100" i="11"/>
  <c r="N100" i="11"/>
  <c r="M100" i="11"/>
  <c r="L100" i="11"/>
  <c r="J100" i="11"/>
  <c r="I100" i="11"/>
  <c r="H100" i="11"/>
  <c r="E100" i="11"/>
  <c r="D100" i="11"/>
  <c r="C100" i="11"/>
  <c r="HI99" i="11"/>
  <c r="HH99" i="11"/>
  <c r="HG99" i="11"/>
  <c r="HD99" i="11"/>
  <c r="HC99" i="11"/>
  <c r="HB99" i="11"/>
  <c r="GZ99" i="11"/>
  <c r="GY99" i="11"/>
  <c r="GX99" i="11"/>
  <c r="GU99" i="11"/>
  <c r="GT99" i="11"/>
  <c r="GS99" i="11"/>
  <c r="GQ99" i="11"/>
  <c r="GP99" i="11"/>
  <c r="GO99" i="11"/>
  <c r="GL99" i="11"/>
  <c r="GK99" i="11"/>
  <c r="GJ99" i="11"/>
  <c r="GH99" i="11"/>
  <c r="GG99" i="11"/>
  <c r="GF99" i="11"/>
  <c r="GC99" i="11"/>
  <c r="GB99" i="11"/>
  <c r="GA99" i="11"/>
  <c r="FY99" i="11"/>
  <c r="FX99" i="11"/>
  <c r="FW99" i="11"/>
  <c r="FT99" i="11"/>
  <c r="FS99" i="11"/>
  <c r="FR99" i="11"/>
  <c r="FP99" i="11"/>
  <c r="FO99" i="11"/>
  <c r="FN99" i="11"/>
  <c r="FK99" i="11"/>
  <c r="FJ99" i="11"/>
  <c r="FI99" i="11"/>
  <c r="FG99" i="11"/>
  <c r="FF99" i="11"/>
  <c r="FE99" i="11"/>
  <c r="FB99" i="11"/>
  <c r="FA99" i="11"/>
  <c r="EZ99" i="11"/>
  <c r="EF99" i="11"/>
  <c r="EE99" i="11"/>
  <c r="ED99" i="11"/>
  <c r="EA99" i="11"/>
  <c r="DZ99" i="11"/>
  <c r="DY99" i="11"/>
  <c r="DW99" i="11"/>
  <c r="DV99" i="11"/>
  <c r="DU99" i="11"/>
  <c r="DR99" i="11"/>
  <c r="DQ99" i="11"/>
  <c r="DP99" i="11"/>
  <c r="DN99" i="11"/>
  <c r="DM99" i="11"/>
  <c r="DL99" i="11"/>
  <c r="DI99" i="11"/>
  <c r="DH99" i="11"/>
  <c r="DG99" i="11"/>
  <c r="DE99" i="11"/>
  <c r="DD99" i="11"/>
  <c r="DC99" i="11"/>
  <c r="CZ99" i="11"/>
  <c r="CY99" i="11"/>
  <c r="CX99" i="11"/>
  <c r="CV99" i="11"/>
  <c r="CU99" i="11"/>
  <c r="CT99" i="11"/>
  <c r="CQ99" i="11"/>
  <c r="CP99" i="11"/>
  <c r="CO99" i="11"/>
  <c r="CM99" i="11"/>
  <c r="CL99" i="11"/>
  <c r="CK99" i="11"/>
  <c r="CH99" i="11"/>
  <c r="CG99" i="11"/>
  <c r="CF99" i="11"/>
  <c r="CD99" i="11"/>
  <c r="CC99" i="11"/>
  <c r="CB99" i="11"/>
  <c r="BY99" i="11"/>
  <c r="BX99" i="11"/>
  <c r="BW99" i="11"/>
  <c r="BU99" i="11"/>
  <c r="BT99" i="11"/>
  <c r="BS99" i="11"/>
  <c r="BP99" i="11"/>
  <c r="BO99" i="11"/>
  <c r="BN99" i="11"/>
  <c r="BL99" i="11"/>
  <c r="BK99" i="11"/>
  <c r="BJ99" i="11"/>
  <c r="BG99" i="11"/>
  <c r="BF99" i="11"/>
  <c r="BE99" i="11"/>
  <c r="BC99" i="11"/>
  <c r="BB99" i="11"/>
  <c r="BA99" i="11"/>
  <c r="AX99" i="11"/>
  <c r="AW99" i="11"/>
  <c r="AV99" i="11"/>
  <c r="AT99" i="11"/>
  <c r="AS99" i="11"/>
  <c r="AR99" i="11"/>
  <c r="AO99" i="11"/>
  <c r="AN99" i="11"/>
  <c r="AM99" i="11"/>
  <c r="AK99" i="11"/>
  <c r="AJ99" i="11"/>
  <c r="AI99" i="11"/>
  <c r="AF99" i="11"/>
  <c r="AE99" i="11"/>
  <c r="AD99" i="11"/>
  <c r="AB99" i="11"/>
  <c r="AA99" i="11"/>
  <c r="Z99" i="11"/>
  <c r="W99" i="11"/>
  <c r="V99" i="11"/>
  <c r="U99" i="11"/>
  <c r="S99" i="11"/>
  <c r="R99" i="11"/>
  <c r="Q99" i="11"/>
  <c r="N99" i="11"/>
  <c r="M99" i="11"/>
  <c r="L99" i="11"/>
  <c r="J99" i="11"/>
  <c r="I99" i="11"/>
  <c r="H99" i="11"/>
  <c r="E99" i="11"/>
  <c r="D99" i="11"/>
  <c r="C99" i="11"/>
  <c r="HI98" i="11"/>
  <c r="HH98" i="11"/>
  <c r="HG98" i="11"/>
  <c r="HD98" i="11"/>
  <c r="HC98" i="11"/>
  <c r="HB98" i="11"/>
  <c r="GZ98" i="11"/>
  <c r="GY98" i="11"/>
  <c r="GX98" i="11"/>
  <c r="GU98" i="11"/>
  <c r="GT98" i="11"/>
  <c r="GS98" i="11"/>
  <c r="GQ98" i="11"/>
  <c r="GP98" i="11"/>
  <c r="GO98" i="11"/>
  <c r="GL98" i="11"/>
  <c r="GK98" i="11"/>
  <c r="GJ98" i="11"/>
  <c r="GH98" i="11"/>
  <c r="GG98" i="11"/>
  <c r="GF98" i="11"/>
  <c r="GC98" i="11"/>
  <c r="GB98" i="11"/>
  <c r="GA98" i="11"/>
  <c r="FY98" i="11"/>
  <c r="FX98" i="11"/>
  <c r="FW98" i="11"/>
  <c r="FT98" i="11"/>
  <c r="FS98" i="11"/>
  <c r="FR98" i="11"/>
  <c r="FP98" i="11"/>
  <c r="FO98" i="11"/>
  <c r="FN98" i="11"/>
  <c r="FK98" i="11"/>
  <c r="FJ98" i="11"/>
  <c r="FI98" i="11"/>
  <c r="FG98" i="11"/>
  <c r="FF98" i="11"/>
  <c r="FE98" i="11"/>
  <c r="FB98" i="11"/>
  <c r="FA98" i="11"/>
  <c r="EZ98" i="11"/>
  <c r="EF98" i="11"/>
  <c r="EE98" i="11"/>
  <c r="ED98" i="11"/>
  <c r="EA98" i="11"/>
  <c r="DZ98" i="11"/>
  <c r="DY98" i="11"/>
  <c r="DW98" i="11"/>
  <c r="DV98" i="11"/>
  <c r="DU98" i="11"/>
  <c r="DR98" i="11"/>
  <c r="DQ98" i="11"/>
  <c r="DP98" i="11"/>
  <c r="DN98" i="11"/>
  <c r="DM98" i="11"/>
  <c r="DL98" i="11"/>
  <c r="DI98" i="11"/>
  <c r="DH98" i="11"/>
  <c r="DG98" i="11"/>
  <c r="DE98" i="11"/>
  <c r="DD98" i="11"/>
  <c r="DC98" i="11"/>
  <c r="CZ98" i="11"/>
  <c r="CY98" i="11"/>
  <c r="CX98" i="11"/>
  <c r="CV98" i="11"/>
  <c r="CU98" i="11"/>
  <c r="CT98" i="11"/>
  <c r="CQ98" i="11"/>
  <c r="CP98" i="11"/>
  <c r="CO98" i="11"/>
  <c r="CM98" i="11"/>
  <c r="CL98" i="11"/>
  <c r="CK98" i="11"/>
  <c r="CH98" i="11"/>
  <c r="CG98" i="11"/>
  <c r="CF98" i="11"/>
  <c r="CD98" i="11"/>
  <c r="CC98" i="11"/>
  <c r="CB98" i="11"/>
  <c r="BY98" i="11"/>
  <c r="BX98" i="11"/>
  <c r="BW98" i="11"/>
  <c r="BU98" i="11"/>
  <c r="BT98" i="11"/>
  <c r="BS98" i="11"/>
  <c r="BP98" i="11"/>
  <c r="BO98" i="11"/>
  <c r="BN98" i="11"/>
  <c r="BL98" i="11"/>
  <c r="BK98" i="11"/>
  <c r="BJ98" i="11"/>
  <c r="BG98" i="11"/>
  <c r="BF98" i="11"/>
  <c r="BE98" i="11"/>
  <c r="BC98" i="11"/>
  <c r="BB98" i="11"/>
  <c r="BA98" i="11"/>
  <c r="AX98" i="11"/>
  <c r="AW98" i="11"/>
  <c r="AV98" i="11"/>
  <c r="AT98" i="11"/>
  <c r="AS98" i="11"/>
  <c r="AR98" i="11"/>
  <c r="AO98" i="11"/>
  <c r="AN98" i="11"/>
  <c r="AM98" i="11"/>
  <c r="AK98" i="11"/>
  <c r="AJ98" i="11"/>
  <c r="AI98" i="11"/>
  <c r="AF98" i="11"/>
  <c r="AE98" i="11"/>
  <c r="AD98" i="11"/>
  <c r="AB98" i="11"/>
  <c r="AA98" i="11"/>
  <c r="Z98" i="11"/>
  <c r="W98" i="11"/>
  <c r="V98" i="11"/>
  <c r="U98" i="11"/>
  <c r="S98" i="11"/>
  <c r="R98" i="11"/>
  <c r="Q98" i="11"/>
  <c r="N98" i="11"/>
  <c r="M98" i="11"/>
  <c r="L98" i="11"/>
  <c r="J98" i="11"/>
  <c r="I98" i="11"/>
  <c r="H98" i="11"/>
  <c r="E98" i="11"/>
  <c r="D98" i="11"/>
  <c r="C98" i="11"/>
  <c r="HI97" i="11"/>
  <c r="HH97" i="11"/>
  <c r="HG97" i="11"/>
  <c r="HD97" i="11"/>
  <c r="HC97" i="11"/>
  <c r="HB97" i="11"/>
  <c r="GZ97" i="11"/>
  <c r="GY97" i="11"/>
  <c r="GX97" i="11"/>
  <c r="GU97" i="11"/>
  <c r="GT97" i="11"/>
  <c r="GS97" i="11"/>
  <c r="GQ97" i="11"/>
  <c r="GP97" i="11"/>
  <c r="GO97" i="11"/>
  <c r="GL97" i="11"/>
  <c r="GK97" i="11"/>
  <c r="GJ97" i="11"/>
  <c r="GH97" i="11"/>
  <c r="GG97" i="11"/>
  <c r="GF97" i="11"/>
  <c r="GC97" i="11"/>
  <c r="GB97" i="11"/>
  <c r="GA97" i="11"/>
  <c r="FY97" i="11"/>
  <c r="FX97" i="11"/>
  <c r="FW97" i="11"/>
  <c r="FT97" i="11"/>
  <c r="FS97" i="11"/>
  <c r="FR97" i="11"/>
  <c r="FP97" i="11"/>
  <c r="FO97" i="11"/>
  <c r="FN97" i="11"/>
  <c r="FK97" i="11"/>
  <c r="FJ97" i="11"/>
  <c r="FI97" i="11"/>
  <c r="FG97" i="11"/>
  <c r="FF97" i="11"/>
  <c r="FE97" i="11"/>
  <c r="FB97" i="11"/>
  <c r="FA97" i="11"/>
  <c r="EZ97" i="11"/>
  <c r="EF97" i="11"/>
  <c r="EE97" i="11"/>
  <c r="ED97" i="11"/>
  <c r="EA97" i="11"/>
  <c r="DZ97" i="11"/>
  <c r="DY97" i="11"/>
  <c r="DW97" i="11"/>
  <c r="DV97" i="11"/>
  <c r="DU97" i="11"/>
  <c r="DR97" i="11"/>
  <c r="DQ97" i="11"/>
  <c r="DP97" i="11"/>
  <c r="DN97" i="11"/>
  <c r="DM97" i="11"/>
  <c r="DL97" i="11"/>
  <c r="DI97" i="11"/>
  <c r="DH97" i="11"/>
  <c r="DG97" i="11"/>
  <c r="DE97" i="11"/>
  <c r="DD97" i="11"/>
  <c r="DC97" i="11"/>
  <c r="CZ97" i="11"/>
  <c r="CY97" i="11"/>
  <c r="CX97" i="11"/>
  <c r="CV97" i="11"/>
  <c r="CU97" i="11"/>
  <c r="CT97" i="11"/>
  <c r="CQ97" i="11"/>
  <c r="CP97" i="11"/>
  <c r="CO97" i="11"/>
  <c r="CM97" i="11"/>
  <c r="CL97" i="11"/>
  <c r="CK97" i="11"/>
  <c r="CH97" i="11"/>
  <c r="CG97" i="11"/>
  <c r="CF97" i="11"/>
  <c r="CD97" i="11"/>
  <c r="CC97" i="11"/>
  <c r="CB97" i="11"/>
  <c r="BY97" i="11"/>
  <c r="BX97" i="11"/>
  <c r="BW97" i="11"/>
  <c r="BU97" i="11"/>
  <c r="BT97" i="11"/>
  <c r="BS97" i="11"/>
  <c r="BP97" i="11"/>
  <c r="BO97" i="11"/>
  <c r="BN97" i="11"/>
  <c r="BL97" i="11"/>
  <c r="BK97" i="11"/>
  <c r="BJ97" i="11"/>
  <c r="BG97" i="11"/>
  <c r="BF97" i="11"/>
  <c r="BE97" i="11"/>
  <c r="BC97" i="11"/>
  <c r="BB97" i="11"/>
  <c r="BA97" i="11"/>
  <c r="AX97" i="11"/>
  <c r="AW97" i="11"/>
  <c r="AV97" i="11"/>
  <c r="AT97" i="11"/>
  <c r="AS97" i="11"/>
  <c r="AR97" i="11"/>
  <c r="AO97" i="11"/>
  <c r="AN97" i="11"/>
  <c r="AM97" i="11"/>
  <c r="AK97" i="11"/>
  <c r="AJ97" i="11"/>
  <c r="AI97" i="11"/>
  <c r="AF97" i="11"/>
  <c r="AE97" i="11"/>
  <c r="AD97" i="11"/>
  <c r="AB97" i="11"/>
  <c r="AA97" i="11"/>
  <c r="Z97" i="11"/>
  <c r="W97" i="11"/>
  <c r="V97" i="11"/>
  <c r="U97" i="11"/>
  <c r="S97" i="11"/>
  <c r="R97" i="11"/>
  <c r="Q97" i="11"/>
  <c r="N97" i="11"/>
  <c r="M97" i="11"/>
  <c r="L97" i="11"/>
  <c r="J97" i="11"/>
  <c r="I97" i="11"/>
  <c r="H97" i="11"/>
  <c r="E97" i="11"/>
  <c r="D97" i="11"/>
  <c r="C97" i="11"/>
  <c r="HI96" i="11"/>
  <c r="HH96" i="11"/>
  <c r="HG96" i="11"/>
  <c r="HD96" i="11"/>
  <c r="HC96" i="11"/>
  <c r="HB96" i="11"/>
  <c r="GZ96" i="11"/>
  <c r="GY96" i="11"/>
  <c r="GX96" i="11"/>
  <c r="GU96" i="11"/>
  <c r="GT96" i="11"/>
  <c r="GS96" i="11"/>
  <c r="GQ96" i="11"/>
  <c r="GP96" i="11"/>
  <c r="GO96" i="11"/>
  <c r="GL96" i="11"/>
  <c r="GK96" i="11"/>
  <c r="GJ96" i="11"/>
  <c r="GH96" i="11"/>
  <c r="GG96" i="11"/>
  <c r="GF96" i="11"/>
  <c r="GC96" i="11"/>
  <c r="GB96" i="11"/>
  <c r="GA96" i="11"/>
  <c r="FY96" i="11"/>
  <c r="FX96" i="11"/>
  <c r="FW96" i="11"/>
  <c r="FT96" i="11"/>
  <c r="FS96" i="11"/>
  <c r="FR96" i="11"/>
  <c r="FP96" i="11"/>
  <c r="FO96" i="11"/>
  <c r="FN96" i="11"/>
  <c r="FK96" i="11"/>
  <c r="FJ96" i="11"/>
  <c r="FI96" i="11"/>
  <c r="FG96" i="11"/>
  <c r="FF96" i="11"/>
  <c r="FE96" i="11"/>
  <c r="FB96" i="11"/>
  <c r="FA96" i="11"/>
  <c r="EZ96" i="11"/>
  <c r="EF96" i="11"/>
  <c r="EE96" i="11"/>
  <c r="ED96" i="11"/>
  <c r="EA96" i="11"/>
  <c r="DZ96" i="11"/>
  <c r="DY96" i="11"/>
  <c r="DW96" i="11"/>
  <c r="DV96" i="11"/>
  <c r="DU96" i="11"/>
  <c r="DR96" i="11"/>
  <c r="DQ96" i="11"/>
  <c r="DP96" i="11"/>
  <c r="DN96" i="11"/>
  <c r="DM96" i="11"/>
  <c r="DL96" i="11"/>
  <c r="DI96" i="11"/>
  <c r="DH96" i="11"/>
  <c r="DG96" i="11"/>
  <c r="DE96" i="11"/>
  <c r="DD96" i="11"/>
  <c r="DC96" i="11"/>
  <c r="CZ96" i="11"/>
  <c r="CY96" i="11"/>
  <c r="CX96" i="11"/>
  <c r="CV96" i="11"/>
  <c r="CU96" i="11"/>
  <c r="CT96" i="11"/>
  <c r="CQ96" i="11"/>
  <c r="CP96" i="11"/>
  <c r="CO96" i="11"/>
  <c r="CM96" i="11"/>
  <c r="CL96" i="11"/>
  <c r="CK96" i="11"/>
  <c r="CH96" i="11"/>
  <c r="CG96" i="11"/>
  <c r="CF96" i="11"/>
  <c r="CD96" i="11"/>
  <c r="CC96" i="11"/>
  <c r="CB96" i="11"/>
  <c r="BY96" i="11"/>
  <c r="BX96" i="11"/>
  <c r="BW96" i="11"/>
  <c r="BU96" i="11"/>
  <c r="BT96" i="11"/>
  <c r="BS96" i="11"/>
  <c r="BP96" i="11"/>
  <c r="BO96" i="11"/>
  <c r="BN96" i="11"/>
  <c r="BL96" i="11"/>
  <c r="BK96" i="11"/>
  <c r="BJ96" i="11"/>
  <c r="BG96" i="11"/>
  <c r="BF96" i="11"/>
  <c r="BE96" i="11"/>
  <c r="BC96" i="11"/>
  <c r="BB96" i="11"/>
  <c r="BA96" i="11"/>
  <c r="AX96" i="11"/>
  <c r="AW96" i="11"/>
  <c r="AV96" i="11"/>
  <c r="AT96" i="11"/>
  <c r="AS96" i="11"/>
  <c r="AR96" i="11"/>
  <c r="AO96" i="11"/>
  <c r="AN96" i="11"/>
  <c r="AM96" i="11"/>
  <c r="AK96" i="11"/>
  <c r="AJ96" i="11"/>
  <c r="AI96" i="11"/>
  <c r="AF96" i="11"/>
  <c r="AE96" i="11"/>
  <c r="AD96" i="11"/>
  <c r="AB96" i="11"/>
  <c r="AA96" i="11"/>
  <c r="Z96" i="11"/>
  <c r="W96" i="11"/>
  <c r="V96" i="11"/>
  <c r="U96" i="11"/>
  <c r="S96" i="11"/>
  <c r="R96" i="11"/>
  <c r="Q96" i="11"/>
  <c r="N96" i="11"/>
  <c r="M96" i="11"/>
  <c r="L96" i="11"/>
  <c r="J96" i="11"/>
  <c r="I96" i="11"/>
  <c r="H96" i="11"/>
  <c r="E96" i="11"/>
  <c r="D96" i="11"/>
  <c r="C96" i="11"/>
  <c r="HI95" i="11"/>
  <c r="HH95" i="11"/>
  <c r="HG95" i="11"/>
  <c r="HD95" i="11"/>
  <c r="HC95" i="11"/>
  <c r="HB95" i="11"/>
  <c r="GZ95" i="11"/>
  <c r="GY95" i="11"/>
  <c r="GX95" i="11"/>
  <c r="GU95" i="11"/>
  <c r="GT95" i="11"/>
  <c r="GS95" i="11"/>
  <c r="GQ95" i="11"/>
  <c r="GP95" i="11"/>
  <c r="GO95" i="11"/>
  <c r="GL95" i="11"/>
  <c r="GK95" i="11"/>
  <c r="GJ95" i="11"/>
  <c r="GH95" i="11"/>
  <c r="GG95" i="11"/>
  <c r="GF95" i="11"/>
  <c r="GC95" i="11"/>
  <c r="GB95" i="11"/>
  <c r="GA95" i="11"/>
  <c r="FY95" i="11"/>
  <c r="FX95" i="11"/>
  <c r="FW95" i="11"/>
  <c r="FT95" i="11"/>
  <c r="FS95" i="11"/>
  <c r="FR95" i="11"/>
  <c r="FP95" i="11"/>
  <c r="FO95" i="11"/>
  <c r="FN95" i="11"/>
  <c r="FK95" i="11"/>
  <c r="FJ95" i="11"/>
  <c r="FI95" i="11"/>
  <c r="FG95" i="11"/>
  <c r="FF95" i="11"/>
  <c r="FE95" i="11"/>
  <c r="FB95" i="11"/>
  <c r="FA95" i="11"/>
  <c r="EZ95" i="11"/>
  <c r="EF95" i="11"/>
  <c r="EE95" i="11"/>
  <c r="ED95" i="11"/>
  <c r="EA95" i="11"/>
  <c r="DZ95" i="11"/>
  <c r="DY95" i="11"/>
  <c r="DW95" i="11"/>
  <c r="DV95" i="11"/>
  <c r="DU95" i="11"/>
  <c r="DR95" i="11"/>
  <c r="DQ95" i="11"/>
  <c r="DP95" i="11"/>
  <c r="DN95" i="11"/>
  <c r="DM95" i="11"/>
  <c r="DL95" i="11"/>
  <c r="DI95" i="11"/>
  <c r="DH95" i="11"/>
  <c r="DG95" i="11"/>
  <c r="DE95" i="11"/>
  <c r="DD95" i="11"/>
  <c r="DC95" i="11"/>
  <c r="CZ95" i="11"/>
  <c r="CY95" i="11"/>
  <c r="CX95" i="11"/>
  <c r="CV95" i="11"/>
  <c r="CU95" i="11"/>
  <c r="CT95" i="11"/>
  <c r="CQ95" i="11"/>
  <c r="CP95" i="11"/>
  <c r="CO95" i="11"/>
  <c r="CM95" i="11"/>
  <c r="CL95" i="11"/>
  <c r="CK95" i="11"/>
  <c r="CH95" i="11"/>
  <c r="CG95" i="11"/>
  <c r="CF95" i="11"/>
  <c r="CD95" i="11"/>
  <c r="CC95" i="11"/>
  <c r="CB95" i="11"/>
  <c r="BY95" i="11"/>
  <c r="BX95" i="11"/>
  <c r="BW95" i="11"/>
  <c r="BU95" i="11"/>
  <c r="BT95" i="11"/>
  <c r="BS95" i="11"/>
  <c r="BP95" i="11"/>
  <c r="BO95" i="11"/>
  <c r="BN95" i="11"/>
  <c r="BL95" i="11"/>
  <c r="BK95" i="11"/>
  <c r="BJ95" i="11"/>
  <c r="BG95" i="11"/>
  <c r="BF95" i="11"/>
  <c r="BE95" i="11"/>
  <c r="BC95" i="11"/>
  <c r="BB95" i="11"/>
  <c r="BA95" i="11"/>
  <c r="AX95" i="11"/>
  <c r="AW95" i="11"/>
  <c r="AV95" i="11"/>
  <c r="AT95" i="11"/>
  <c r="AS95" i="11"/>
  <c r="AR95" i="11"/>
  <c r="AO95" i="11"/>
  <c r="AN95" i="11"/>
  <c r="AM95" i="11"/>
  <c r="AK95" i="11"/>
  <c r="AJ95" i="11"/>
  <c r="AI95" i="11"/>
  <c r="AF95" i="11"/>
  <c r="AE95" i="11"/>
  <c r="AD95" i="11"/>
  <c r="AB95" i="11"/>
  <c r="AA95" i="11"/>
  <c r="Z95" i="11"/>
  <c r="W95" i="11"/>
  <c r="V95" i="11"/>
  <c r="U95" i="11"/>
  <c r="S95" i="11"/>
  <c r="R95" i="11"/>
  <c r="Q95" i="11"/>
  <c r="N95" i="11"/>
  <c r="M95" i="11"/>
  <c r="L95" i="11"/>
  <c r="J95" i="11"/>
  <c r="I95" i="11"/>
  <c r="H95" i="11"/>
  <c r="E95" i="11"/>
  <c r="D95" i="11"/>
  <c r="C95" i="11"/>
  <c r="HI94" i="11"/>
  <c r="HH94" i="11"/>
  <c r="HG94" i="11"/>
  <c r="HD94" i="11"/>
  <c r="HC94" i="11"/>
  <c r="HB94" i="11"/>
  <c r="GZ94" i="11"/>
  <c r="GY94" i="11"/>
  <c r="GX94" i="11"/>
  <c r="GU94" i="11"/>
  <c r="GT94" i="11"/>
  <c r="GS94" i="11"/>
  <c r="GQ94" i="11"/>
  <c r="GP94" i="11"/>
  <c r="GO94" i="11"/>
  <c r="GL94" i="11"/>
  <c r="GK94" i="11"/>
  <c r="GJ94" i="11"/>
  <c r="GH94" i="11"/>
  <c r="GG94" i="11"/>
  <c r="GF94" i="11"/>
  <c r="GC94" i="11"/>
  <c r="GB94" i="11"/>
  <c r="GA94" i="11"/>
  <c r="FY94" i="11"/>
  <c r="FX94" i="11"/>
  <c r="FW94" i="11"/>
  <c r="FT94" i="11"/>
  <c r="FS94" i="11"/>
  <c r="FR94" i="11"/>
  <c r="FP94" i="11"/>
  <c r="FO94" i="11"/>
  <c r="FN94" i="11"/>
  <c r="FK94" i="11"/>
  <c r="FJ94" i="11"/>
  <c r="FI94" i="11"/>
  <c r="FG94" i="11"/>
  <c r="FF94" i="11"/>
  <c r="FE94" i="11"/>
  <c r="FB94" i="11"/>
  <c r="FA94" i="11"/>
  <c r="EZ94" i="11"/>
  <c r="EF94" i="11"/>
  <c r="EE94" i="11"/>
  <c r="ED94" i="11"/>
  <c r="EA94" i="11"/>
  <c r="DZ94" i="11"/>
  <c r="DY94" i="11"/>
  <c r="DW94" i="11"/>
  <c r="DV94" i="11"/>
  <c r="DU94" i="11"/>
  <c r="DR94" i="11"/>
  <c r="DQ94" i="11"/>
  <c r="DP94" i="11"/>
  <c r="DN94" i="11"/>
  <c r="DM94" i="11"/>
  <c r="DL94" i="11"/>
  <c r="DI94" i="11"/>
  <c r="DH94" i="11"/>
  <c r="DG94" i="11"/>
  <c r="DE94" i="11"/>
  <c r="DD94" i="11"/>
  <c r="DC94" i="11"/>
  <c r="CZ94" i="11"/>
  <c r="CY94" i="11"/>
  <c r="CX94" i="11"/>
  <c r="CV94" i="11"/>
  <c r="CU94" i="11"/>
  <c r="CT94" i="11"/>
  <c r="CQ94" i="11"/>
  <c r="CP94" i="11"/>
  <c r="CO94" i="11"/>
  <c r="CM94" i="11"/>
  <c r="CL94" i="11"/>
  <c r="CK94" i="11"/>
  <c r="CH94" i="11"/>
  <c r="CG94" i="11"/>
  <c r="CF94" i="11"/>
  <c r="CD94" i="11"/>
  <c r="CC94" i="11"/>
  <c r="CB94" i="11"/>
  <c r="BY94" i="11"/>
  <c r="BX94" i="11"/>
  <c r="BW94" i="11"/>
  <c r="BU94" i="11"/>
  <c r="BT94" i="11"/>
  <c r="BS94" i="11"/>
  <c r="BP94" i="11"/>
  <c r="BO94" i="11"/>
  <c r="BN94" i="11"/>
  <c r="BL94" i="11"/>
  <c r="BK94" i="11"/>
  <c r="BJ94" i="11"/>
  <c r="BG94" i="11"/>
  <c r="BF94" i="11"/>
  <c r="BE94" i="11"/>
  <c r="BC94" i="11"/>
  <c r="BB94" i="11"/>
  <c r="BA94" i="11"/>
  <c r="AX94" i="11"/>
  <c r="AW94" i="11"/>
  <c r="AV94" i="11"/>
  <c r="AT94" i="11"/>
  <c r="AS94" i="11"/>
  <c r="AR94" i="11"/>
  <c r="AO94" i="11"/>
  <c r="AN94" i="11"/>
  <c r="AM94" i="11"/>
  <c r="AK94" i="11"/>
  <c r="AJ94" i="11"/>
  <c r="AI94" i="11"/>
  <c r="AF94" i="11"/>
  <c r="AE94" i="11"/>
  <c r="AD94" i="11"/>
  <c r="AB94" i="11"/>
  <c r="AA94" i="11"/>
  <c r="Z94" i="11"/>
  <c r="W94" i="11"/>
  <c r="V94" i="11"/>
  <c r="U94" i="11"/>
  <c r="S94" i="11"/>
  <c r="R94" i="11"/>
  <c r="Q94" i="11"/>
  <c r="N94" i="11"/>
  <c r="M94" i="11"/>
  <c r="L94" i="11"/>
  <c r="J94" i="11"/>
  <c r="I94" i="11"/>
  <c r="H94" i="11"/>
  <c r="E94" i="11"/>
  <c r="D94" i="11"/>
  <c r="C94" i="11"/>
  <c r="HI93" i="11"/>
  <c r="HH93" i="11"/>
  <c r="HG93" i="11"/>
  <c r="HD93" i="11"/>
  <c r="HC93" i="11"/>
  <c r="HB93" i="11"/>
  <c r="GZ93" i="11"/>
  <c r="GY93" i="11"/>
  <c r="GX93" i="11"/>
  <c r="GU93" i="11"/>
  <c r="GT93" i="11"/>
  <c r="GS93" i="11"/>
  <c r="GQ93" i="11"/>
  <c r="GP93" i="11"/>
  <c r="GO93" i="11"/>
  <c r="GL93" i="11"/>
  <c r="GK93" i="11"/>
  <c r="GJ93" i="11"/>
  <c r="GH93" i="11"/>
  <c r="GG93" i="11"/>
  <c r="GF93" i="11"/>
  <c r="GC93" i="11"/>
  <c r="GB93" i="11"/>
  <c r="GA93" i="11"/>
  <c r="FY93" i="11"/>
  <c r="FX93" i="11"/>
  <c r="FW93" i="11"/>
  <c r="FT93" i="11"/>
  <c r="FS93" i="11"/>
  <c r="FR93" i="11"/>
  <c r="FP93" i="11"/>
  <c r="FO93" i="11"/>
  <c r="FN93" i="11"/>
  <c r="FK93" i="11"/>
  <c r="FJ93" i="11"/>
  <c r="FI93" i="11"/>
  <c r="FG93" i="11"/>
  <c r="FF93" i="11"/>
  <c r="FE93" i="11"/>
  <c r="FB93" i="11"/>
  <c r="FA93" i="11"/>
  <c r="EZ93" i="11"/>
  <c r="EF93" i="11"/>
  <c r="EE93" i="11"/>
  <c r="ED93" i="11"/>
  <c r="EA93" i="11"/>
  <c r="DZ93" i="11"/>
  <c r="DY93" i="11"/>
  <c r="DW93" i="11"/>
  <c r="DV93" i="11"/>
  <c r="DU93" i="11"/>
  <c r="DR93" i="11"/>
  <c r="DQ93" i="11"/>
  <c r="DP93" i="11"/>
  <c r="DN93" i="11"/>
  <c r="DM93" i="11"/>
  <c r="DL93" i="11"/>
  <c r="DI93" i="11"/>
  <c r="DH93" i="11"/>
  <c r="DG93" i="11"/>
  <c r="DE93" i="11"/>
  <c r="DD93" i="11"/>
  <c r="DC93" i="11"/>
  <c r="CZ93" i="11"/>
  <c r="CY93" i="11"/>
  <c r="CX93" i="11"/>
  <c r="CV93" i="11"/>
  <c r="CU93" i="11"/>
  <c r="CT93" i="11"/>
  <c r="CQ93" i="11"/>
  <c r="CP93" i="11"/>
  <c r="CO93" i="11"/>
  <c r="CM93" i="11"/>
  <c r="CL93" i="11"/>
  <c r="CK93" i="11"/>
  <c r="CH93" i="11"/>
  <c r="CG93" i="11"/>
  <c r="CF93" i="11"/>
  <c r="CD93" i="11"/>
  <c r="CC93" i="11"/>
  <c r="CB93" i="11"/>
  <c r="BY93" i="11"/>
  <c r="BX93" i="11"/>
  <c r="BW93" i="11"/>
  <c r="BU93" i="11"/>
  <c r="BT93" i="11"/>
  <c r="BS93" i="11"/>
  <c r="BP93" i="11"/>
  <c r="BO93" i="11"/>
  <c r="BN93" i="11"/>
  <c r="BL93" i="11"/>
  <c r="BK93" i="11"/>
  <c r="BJ93" i="11"/>
  <c r="BG93" i="11"/>
  <c r="BF93" i="11"/>
  <c r="BE93" i="11"/>
  <c r="BC93" i="11"/>
  <c r="BB93" i="11"/>
  <c r="BA93" i="11"/>
  <c r="AX93" i="11"/>
  <c r="AW93" i="11"/>
  <c r="AV93" i="11"/>
  <c r="AT93" i="11"/>
  <c r="AS93" i="11"/>
  <c r="AR93" i="11"/>
  <c r="AO93" i="11"/>
  <c r="AN93" i="11"/>
  <c r="AM93" i="11"/>
  <c r="AK93" i="11"/>
  <c r="AJ93" i="11"/>
  <c r="AI93" i="11"/>
  <c r="AF93" i="11"/>
  <c r="AE93" i="11"/>
  <c r="AD93" i="11"/>
  <c r="AB93" i="11"/>
  <c r="AA93" i="11"/>
  <c r="Z93" i="11"/>
  <c r="W93" i="11"/>
  <c r="V93" i="11"/>
  <c r="U93" i="11"/>
  <c r="S93" i="11"/>
  <c r="R93" i="11"/>
  <c r="Q93" i="11"/>
  <c r="N93" i="11"/>
  <c r="M93" i="11"/>
  <c r="L93" i="11"/>
  <c r="J93" i="11"/>
  <c r="I93" i="11"/>
  <c r="H93" i="11"/>
  <c r="E93" i="11"/>
  <c r="D93" i="11"/>
  <c r="C93" i="11"/>
  <c r="HI92" i="11"/>
  <c r="HH92" i="11"/>
  <c r="HG92" i="11"/>
  <c r="HD92" i="11"/>
  <c r="HC92" i="11"/>
  <c r="HB92" i="11"/>
  <c r="GZ92" i="11"/>
  <c r="GY92" i="11"/>
  <c r="GX92" i="11"/>
  <c r="GU92" i="11"/>
  <c r="GT92" i="11"/>
  <c r="GS92" i="11"/>
  <c r="GQ92" i="11"/>
  <c r="GP92" i="11"/>
  <c r="GO92" i="11"/>
  <c r="GL92" i="11"/>
  <c r="GK92" i="11"/>
  <c r="GJ92" i="11"/>
  <c r="GH92" i="11"/>
  <c r="GG92" i="11"/>
  <c r="GF92" i="11"/>
  <c r="GC92" i="11"/>
  <c r="GB92" i="11"/>
  <c r="GA92" i="11"/>
  <c r="FY92" i="11"/>
  <c r="FX92" i="11"/>
  <c r="FW92" i="11"/>
  <c r="FT92" i="11"/>
  <c r="FS92" i="11"/>
  <c r="FR92" i="11"/>
  <c r="FP92" i="11"/>
  <c r="FO92" i="11"/>
  <c r="FN92" i="11"/>
  <c r="FK92" i="11"/>
  <c r="FJ92" i="11"/>
  <c r="FI92" i="11"/>
  <c r="FG92" i="11"/>
  <c r="FF92" i="11"/>
  <c r="FE92" i="11"/>
  <c r="FB92" i="11"/>
  <c r="FA92" i="11"/>
  <c r="EZ92" i="11"/>
  <c r="EF92" i="11"/>
  <c r="EE92" i="11"/>
  <c r="ED92" i="11"/>
  <c r="EA92" i="11"/>
  <c r="DZ92" i="11"/>
  <c r="DY92" i="11"/>
  <c r="DW92" i="11"/>
  <c r="DV92" i="11"/>
  <c r="DU92" i="11"/>
  <c r="DR92" i="11"/>
  <c r="DQ92" i="11"/>
  <c r="DP92" i="11"/>
  <c r="DN92" i="11"/>
  <c r="DM92" i="11"/>
  <c r="DL92" i="11"/>
  <c r="DI92" i="11"/>
  <c r="DH92" i="11"/>
  <c r="DG92" i="11"/>
  <c r="DE92" i="11"/>
  <c r="DD92" i="11"/>
  <c r="DC92" i="11"/>
  <c r="CZ92" i="11"/>
  <c r="CY92" i="11"/>
  <c r="CX92" i="11"/>
  <c r="CV92" i="11"/>
  <c r="CU92" i="11"/>
  <c r="CT92" i="11"/>
  <c r="CQ92" i="11"/>
  <c r="CP92" i="11"/>
  <c r="CO92" i="11"/>
  <c r="CM92" i="11"/>
  <c r="CL92" i="11"/>
  <c r="CK92" i="11"/>
  <c r="CH92" i="11"/>
  <c r="CG92" i="11"/>
  <c r="CF92" i="11"/>
  <c r="CD92" i="11"/>
  <c r="CC92" i="11"/>
  <c r="CB92" i="11"/>
  <c r="BY92" i="11"/>
  <c r="BX92" i="11"/>
  <c r="BW92" i="11"/>
  <c r="BU92" i="11"/>
  <c r="BT92" i="11"/>
  <c r="BS92" i="11"/>
  <c r="BP92" i="11"/>
  <c r="BO92" i="11"/>
  <c r="BN92" i="11"/>
  <c r="BL92" i="11"/>
  <c r="BK92" i="11"/>
  <c r="BJ92" i="11"/>
  <c r="BG92" i="11"/>
  <c r="BF92" i="11"/>
  <c r="BE92" i="11"/>
  <c r="BC92" i="11"/>
  <c r="BB92" i="11"/>
  <c r="BA92" i="11"/>
  <c r="AX92" i="11"/>
  <c r="AW92" i="11"/>
  <c r="AV92" i="11"/>
  <c r="AT92" i="11"/>
  <c r="AS92" i="11"/>
  <c r="AR92" i="11"/>
  <c r="AO92" i="11"/>
  <c r="AN92" i="11"/>
  <c r="AM92" i="11"/>
  <c r="AK92" i="11"/>
  <c r="AJ92" i="11"/>
  <c r="AI92" i="11"/>
  <c r="AF92" i="11"/>
  <c r="AE92" i="11"/>
  <c r="AD92" i="11"/>
  <c r="AB92" i="11"/>
  <c r="AA92" i="11"/>
  <c r="Z92" i="11"/>
  <c r="W92" i="11"/>
  <c r="V92" i="11"/>
  <c r="U92" i="11"/>
  <c r="S92" i="11"/>
  <c r="R92" i="11"/>
  <c r="Q92" i="11"/>
  <c r="N92" i="11"/>
  <c r="M92" i="11"/>
  <c r="L92" i="11"/>
  <c r="J92" i="11"/>
  <c r="I92" i="11"/>
  <c r="H92" i="11"/>
  <c r="E92" i="11"/>
  <c r="D92" i="11"/>
  <c r="C92" i="11"/>
  <c r="HI91" i="11"/>
  <c r="HH91" i="11"/>
  <c r="HG91" i="11"/>
  <c r="HD91" i="11"/>
  <c r="HC91" i="11"/>
  <c r="HB91" i="11"/>
  <c r="GZ91" i="11"/>
  <c r="GY91" i="11"/>
  <c r="GX91" i="11"/>
  <c r="GU91" i="11"/>
  <c r="GT91" i="11"/>
  <c r="GS91" i="11"/>
  <c r="GQ91" i="11"/>
  <c r="GP91" i="11"/>
  <c r="GO91" i="11"/>
  <c r="GL91" i="11"/>
  <c r="GK91" i="11"/>
  <c r="GJ91" i="11"/>
  <c r="GH91" i="11"/>
  <c r="GG91" i="11"/>
  <c r="GF91" i="11"/>
  <c r="GC91" i="11"/>
  <c r="GB91" i="11"/>
  <c r="GA91" i="11"/>
  <c r="FY91" i="11"/>
  <c r="FX91" i="11"/>
  <c r="FW91" i="11"/>
  <c r="FT91" i="11"/>
  <c r="FS91" i="11"/>
  <c r="FR91" i="11"/>
  <c r="FP91" i="11"/>
  <c r="FO91" i="11"/>
  <c r="FN91" i="11"/>
  <c r="FK91" i="11"/>
  <c r="FJ91" i="11"/>
  <c r="FI91" i="11"/>
  <c r="FG91" i="11"/>
  <c r="FF91" i="11"/>
  <c r="FE91" i="11"/>
  <c r="FB91" i="11"/>
  <c r="FA91" i="11"/>
  <c r="EZ91" i="11"/>
  <c r="EF91" i="11"/>
  <c r="EE91" i="11"/>
  <c r="ED91" i="11"/>
  <c r="EA91" i="11"/>
  <c r="DZ91" i="11"/>
  <c r="DY91" i="11"/>
  <c r="DW91" i="11"/>
  <c r="DV91" i="11"/>
  <c r="DU91" i="11"/>
  <c r="DR91" i="11"/>
  <c r="DQ91" i="11"/>
  <c r="DP91" i="11"/>
  <c r="DN91" i="11"/>
  <c r="DM91" i="11"/>
  <c r="DL91" i="11"/>
  <c r="DI91" i="11"/>
  <c r="DH91" i="11"/>
  <c r="DG91" i="11"/>
  <c r="DE91" i="11"/>
  <c r="DD91" i="11"/>
  <c r="DC91" i="11"/>
  <c r="CZ91" i="11"/>
  <c r="CY91" i="11"/>
  <c r="CX91" i="11"/>
  <c r="CV91" i="11"/>
  <c r="CU91" i="11"/>
  <c r="CT91" i="11"/>
  <c r="CQ91" i="11"/>
  <c r="CP91" i="11"/>
  <c r="CO91" i="11"/>
  <c r="CM91" i="11"/>
  <c r="CL91" i="11"/>
  <c r="CK91" i="11"/>
  <c r="CH91" i="11"/>
  <c r="CG91" i="11"/>
  <c r="CF91" i="11"/>
  <c r="CD91" i="11"/>
  <c r="CC91" i="11"/>
  <c r="CB91" i="11"/>
  <c r="BY91" i="11"/>
  <c r="BX91" i="11"/>
  <c r="BW91" i="11"/>
  <c r="BU91" i="11"/>
  <c r="BT91" i="11"/>
  <c r="BS91" i="11"/>
  <c r="BP91" i="11"/>
  <c r="BO91" i="11"/>
  <c r="BN91" i="11"/>
  <c r="BL91" i="11"/>
  <c r="BK91" i="11"/>
  <c r="BJ91" i="11"/>
  <c r="BG91" i="11"/>
  <c r="BF91" i="11"/>
  <c r="BE91" i="11"/>
  <c r="BC91" i="11"/>
  <c r="BB91" i="11"/>
  <c r="BA91" i="11"/>
  <c r="AX91" i="11"/>
  <c r="AW91" i="11"/>
  <c r="AV91" i="11"/>
  <c r="AT91" i="11"/>
  <c r="AS91" i="11"/>
  <c r="AR91" i="11"/>
  <c r="AO91" i="11"/>
  <c r="AN91" i="11"/>
  <c r="AM91" i="11"/>
  <c r="AK91" i="11"/>
  <c r="AJ91" i="11"/>
  <c r="AI91" i="11"/>
  <c r="AF91" i="11"/>
  <c r="AE91" i="11"/>
  <c r="AD91" i="11"/>
  <c r="AB91" i="11"/>
  <c r="AA91" i="11"/>
  <c r="Z91" i="11"/>
  <c r="W91" i="11"/>
  <c r="V91" i="11"/>
  <c r="U91" i="11"/>
  <c r="S91" i="11"/>
  <c r="R91" i="11"/>
  <c r="Q91" i="11"/>
  <c r="N91" i="11"/>
  <c r="M91" i="11"/>
  <c r="L91" i="11"/>
  <c r="J91" i="11"/>
  <c r="I91" i="11"/>
  <c r="H91" i="11"/>
  <c r="E91" i="11"/>
  <c r="D91" i="11"/>
  <c r="C91" i="11"/>
  <c r="HI90" i="11"/>
  <c r="HH90" i="11"/>
  <c r="HG90" i="11"/>
  <c r="HD90" i="11"/>
  <c r="HC90" i="11"/>
  <c r="HB90" i="11"/>
  <c r="GZ90" i="11"/>
  <c r="GY90" i="11"/>
  <c r="GX90" i="11"/>
  <c r="GU90" i="11"/>
  <c r="GT90" i="11"/>
  <c r="GS90" i="11"/>
  <c r="GQ90" i="11"/>
  <c r="GP90" i="11"/>
  <c r="GO90" i="11"/>
  <c r="GL90" i="11"/>
  <c r="GK90" i="11"/>
  <c r="GJ90" i="11"/>
  <c r="GH90" i="11"/>
  <c r="GG90" i="11"/>
  <c r="GF90" i="11"/>
  <c r="GC90" i="11"/>
  <c r="GB90" i="11"/>
  <c r="GA90" i="11"/>
  <c r="FY90" i="11"/>
  <c r="FX90" i="11"/>
  <c r="FW90" i="11"/>
  <c r="FT90" i="11"/>
  <c r="FS90" i="11"/>
  <c r="FR90" i="11"/>
  <c r="FP90" i="11"/>
  <c r="FO90" i="11"/>
  <c r="FN90" i="11"/>
  <c r="FK90" i="11"/>
  <c r="FJ90" i="11"/>
  <c r="FI90" i="11"/>
  <c r="FG90" i="11"/>
  <c r="FF90" i="11"/>
  <c r="FE90" i="11"/>
  <c r="FB90" i="11"/>
  <c r="FA90" i="11"/>
  <c r="EZ90" i="11"/>
  <c r="EF90" i="11"/>
  <c r="EE90" i="11"/>
  <c r="ED90" i="11"/>
  <c r="EA90" i="11"/>
  <c r="DZ90" i="11"/>
  <c r="DY90" i="11"/>
  <c r="DW90" i="11"/>
  <c r="DV90" i="11"/>
  <c r="DU90" i="11"/>
  <c r="DR90" i="11"/>
  <c r="DQ90" i="11"/>
  <c r="DP90" i="11"/>
  <c r="DN90" i="11"/>
  <c r="DM90" i="11"/>
  <c r="DL90" i="11"/>
  <c r="DI90" i="11"/>
  <c r="DH90" i="11"/>
  <c r="DG90" i="11"/>
  <c r="DE90" i="11"/>
  <c r="DD90" i="11"/>
  <c r="DC90" i="11"/>
  <c r="CZ90" i="11"/>
  <c r="CY90" i="11"/>
  <c r="CX90" i="11"/>
  <c r="CV90" i="11"/>
  <c r="CU90" i="11"/>
  <c r="CT90" i="11"/>
  <c r="CQ90" i="11"/>
  <c r="CP90" i="11"/>
  <c r="CO90" i="11"/>
  <c r="CM90" i="11"/>
  <c r="CL90" i="11"/>
  <c r="CK90" i="11"/>
  <c r="CH90" i="11"/>
  <c r="CG90" i="11"/>
  <c r="CF90" i="11"/>
  <c r="CD90" i="11"/>
  <c r="CC90" i="11"/>
  <c r="CB90" i="11"/>
  <c r="BY90" i="11"/>
  <c r="BX90" i="11"/>
  <c r="BW90" i="11"/>
  <c r="BU90" i="11"/>
  <c r="BT90" i="11"/>
  <c r="BS90" i="11"/>
  <c r="BP90" i="11"/>
  <c r="BO90" i="11"/>
  <c r="BN90" i="11"/>
  <c r="BL90" i="11"/>
  <c r="BK90" i="11"/>
  <c r="BJ90" i="11"/>
  <c r="BG90" i="11"/>
  <c r="BF90" i="11"/>
  <c r="BE90" i="11"/>
  <c r="BC90" i="11"/>
  <c r="BB90" i="11"/>
  <c r="BA90" i="11"/>
  <c r="AX90" i="11"/>
  <c r="AW90" i="11"/>
  <c r="AV90" i="11"/>
  <c r="AT90" i="11"/>
  <c r="AS90" i="11"/>
  <c r="AR90" i="11"/>
  <c r="AO90" i="11"/>
  <c r="AN90" i="11"/>
  <c r="AM90" i="11"/>
  <c r="AK90" i="11"/>
  <c r="AJ90" i="11"/>
  <c r="AI90" i="11"/>
  <c r="AF90" i="11"/>
  <c r="AE90" i="11"/>
  <c r="AD90" i="11"/>
  <c r="AB90" i="11"/>
  <c r="AA90" i="11"/>
  <c r="Z90" i="11"/>
  <c r="W90" i="11"/>
  <c r="V90" i="11"/>
  <c r="U90" i="11"/>
  <c r="S90" i="11"/>
  <c r="R90" i="11"/>
  <c r="Q90" i="11"/>
  <c r="N90" i="11"/>
  <c r="M90" i="11"/>
  <c r="L90" i="11"/>
  <c r="J90" i="11"/>
  <c r="I90" i="11"/>
  <c r="H90" i="11"/>
  <c r="E90" i="11"/>
  <c r="D90" i="11"/>
  <c r="C90" i="11"/>
  <c r="HI89" i="11"/>
  <c r="HH89" i="11"/>
  <c r="HG89" i="11"/>
  <c r="HD89" i="11"/>
  <c r="HC89" i="11"/>
  <c r="HB89" i="11"/>
  <c r="GZ89" i="11"/>
  <c r="GY89" i="11"/>
  <c r="GX89" i="11"/>
  <c r="GU89" i="11"/>
  <c r="GT89" i="11"/>
  <c r="GS89" i="11"/>
  <c r="GQ89" i="11"/>
  <c r="GP89" i="11"/>
  <c r="GO89" i="11"/>
  <c r="GL89" i="11"/>
  <c r="GK89" i="11"/>
  <c r="GJ89" i="11"/>
  <c r="GH89" i="11"/>
  <c r="GG89" i="11"/>
  <c r="GF89" i="11"/>
  <c r="GC89" i="11"/>
  <c r="GB89" i="11"/>
  <c r="GA89" i="11"/>
  <c r="FY89" i="11"/>
  <c r="FX89" i="11"/>
  <c r="FW89" i="11"/>
  <c r="FT89" i="11"/>
  <c r="FS89" i="11"/>
  <c r="FR89" i="11"/>
  <c r="FP89" i="11"/>
  <c r="FO89" i="11"/>
  <c r="FN89" i="11"/>
  <c r="FK89" i="11"/>
  <c r="FJ89" i="11"/>
  <c r="FI89" i="11"/>
  <c r="FG89" i="11"/>
  <c r="FF89" i="11"/>
  <c r="FE89" i="11"/>
  <c r="FB89" i="11"/>
  <c r="FA89" i="11"/>
  <c r="EZ89" i="11"/>
  <c r="EF89" i="11"/>
  <c r="EE89" i="11"/>
  <c r="ED89" i="11"/>
  <c r="EA89" i="11"/>
  <c r="DZ89" i="11"/>
  <c r="DY89" i="11"/>
  <c r="DW89" i="11"/>
  <c r="DV89" i="11"/>
  <c r="DU89" i="11"/>
  <c r="DR89" i="11"/>
  <c r="DQ89" i="11"/>
  <c r="DP89" i="11"/>
  <c r="DN89" i="11"/>
  <c r="DM89" i="11"/>
  <c r="DL89" i="11"/>
  <c r="DI89" i="11"/>
  <c r="DH89" i="11"/>
  <c r="DG89" i="11"/>
  <c r="DE89" i="11"/>
  <c r="DD89" i="11"/>
  <c r="DC89" i="11"/>
  <c r="CZ89" i="11"/>
  <c r="CY89" i="11"/>
  <c r="CX89" i="11"/>
  <c r="CV89" i="11"/>
  <c r="CU89" i="11"/>
  <c r="CT89" i="11"/>
  <c r="CQ89" i="11"/>
  <c r="CP89" i="11"/>
  <c r="CO89" i="11"/>
  <c r="CM89" i="11"/>
  <c r="CL89" i="11"/>
  <c r="CK89" i="11"/>
  <c r="CH89" i="11"/>
  <c r="CG89" i="11"/>
  <c r="CF89" i="11"/>
  <c r="CD89" i="11"/>
  <c r="CC89" i="11"/>
  <c r="CB89" i="11"/>
  <c r="BY89" i="11"/>
  <c r="BX89" i="11"/>
  <c r="BW89" i="11"/>
  <c r="BU89" i="11"/>
  <c r="BT89" i="11"/>
  <c r="BS89" i="11"/>
  <c r="BP89" i="11"/>
  <c r="BO89" i="11"/>
  <c r="BN89" i="11"/>
  <c r="BL89" i="11"/>
  <c r="BK89" i="11"/>
  <c r="BJ89" i="11"/>
  <c r="BG89" i="11"/>
  <c r="BF89" i="11"/>
  <c r="BE89" i="11"/>
  <c r="BC89" i="11"/>
  <c r="BB89" i="11"/>
  <c r="BA89" i="11"/>
  <c r="AX89" i="11"/>
  <c r="AW89" i="11"/>
  <c r="AV89" i="11"/>
  <c r="AT89" i="11"/>
  <c r="AS89" i="11"/>
  <c r="AR89" i="11"/>
  <c r="AO89" i="11"/>
  <c r="AN89" i="11"/>
  <c r="AM89" i="11"/>
  <c r="AK89" i="11"/>
  <c r="AJ89" i="11"/>
  <c r="AI89" i="11"/>
  <c r="AF89" i="11"/>
  <c r="AE89" i="11"/>
  <c r="AD89" i="11"/>
  <c r="AB89" i="11"/>
  <c r="AA89" i="11"/>
  <c r="Z89" i="11"/>
  <c r="W89" i="11"/>
  <c r="V89" i="11"/>
  <c r="U89" i="11"/>
  <c r="S89" i="11"/>
  <c r="R89" i="11"/>
  <c r="Q89" i="11"/>
  <c r="N89" i="11"/>
  <c r="M89" i="11"/>
  <c r="L89" i="11"/>
  <c r="J89" i="11"/>
  <c r="I89" i="11"/>
  <c r="H89" i="11"/>
  <c r="E89" i="11"/>
  <c r="D89" i="11"/>
  <c r="C89" i="11"/>
  <c r="HI88" i="11"/>
  <c r="HH88" i="11"/>
  <c r="HG88" i="11"/>
  <c r="HD88" i="11"/>
  <c r="HC88" i="11"/>
  <c r="HB88" i="11"/>
  <c r="GZ88" i="11"/>
  <c r="GY88" i="11"/>
  <c r="GX88" i="11"/>
  <c r="GU88" i="11"/>
  <c r="GT88" i="11"/>
  <c r="GS88" i="11"/>
  <c r="GQ88" i="11"/>
  <c r="GP88" i="11"/>
  <c r="GO88" i="11"/>
  <c r="GL88" i="11"/>
  <c r="GK88" i="11"/>
  <c r="GJ88" i="11"/>
  <c r="GH88" i="11"/>
  <c r="GG88" i="11"/>
  <c r="GF88" i="11"/>
  <c r="GC88" i="11"/>
  <c r="GB88" i="11"/>
  <c r="GA88" i="11"/>
  <c r="FY88" i="11"/>
  <c r="FX88" i="11"/>
  <c r="FW88" i="11"/>
  <c r="FT88" i="11"/>
  <c r="FS88" i="11"/>
  <c r="FR88" i="11"/>
  <c r="FP88" i="11"/>
  <c r="FO88" i="11"/>
  <c r="FN88" i="11"/>
  <c r="FK88" i="11"/>
  <c r="FJ88" i="11"/>
  <c r="FI88" i="11"/>
  <c r="FG88" i="11"/>
  <c r="FF88" i="11"/>
  <c r="FE88" i="11"/>
  <c r="FB88" i="11"/>
  <c r="FA88" i="11"/>
  <c r="EZ88" i="11"/>
  <c r="EF88" i="11"/>
  <c r="EE88" i="11"/>
  <c r="ED88" i="11"/>
  <c r="EA88" i="11"/>
  <c r="DZ88" i="11"/>
  <c r="DY88" i="11"/>
  <c r="DW88" i="11"/>
  <c r="DV88" i="11"/>
  <c r="DU88" i="11"/>
  <c r="DR88" i="11"/>
  <c r="DQ88" i="11"/>
  <c r="DP88" i="11"/>
  <c r="DN88" i="11"/>
  <c r="DM88" i="11"/>
  <c r="DL88" i="11"/>
  <c r="DI88" i="11"/>
  <c r="DH88" i="11"/>
  <c r="DG88" i="11"/>
  <c r="DE88" i="11"/>
  <c r="DD88" i="11"/>
  <c r="DC88" i="11"/>
  <c r="CZ88" i="11"/>
  <c r="CY88" i="11"/>
  <c r="CX88" i="11"/>
  <c r="CV88" i="11"/>
  <c r="CU88" i="11"/>
  <c r="CT88" i="11"/>
  <c r="CQ88" i="11"/>
  <c r="CP88" i="11"/>
  <c r="CO88" i="11"/>
  <c r="CM88" i="11"/>
  <c r="CL88" i="11"/>
  <c r="CK88" i="11"/>
  <c r="CH88" i="11"/>
  <c r="CG88" i="11"/>
  <c r="CF88" i="11"/>
  <c r="CD88" i="11"/>
  <c r="CC88" i="11"/>
  <c r="CB88" i="11"/>
  <c r="BY88" i="11"/>
  <c r="BX88" i="11"/>
  <c r="BW88" i="11"/>
  <c r="BU88" i="11"/>
  <c r="BT88" i="11"/>
  <c r="BS88" i="11"/>
  <c r="BP88" i="11"/>
  <c r="BO88" i="11"/>
  <c r="BN88" i="11"/>
  <c r="BL88" i="11"/>
  <c r="BK88" i="11"/>
  <c r="BJ88" i="11"/>
  <c r="BG88" i="11"/>
  <c r="BF88" i="11"/>
  <c r="BE88" i="11"/>
  <c r="BC88" i="11"/>
  <c r="BB88" i="11"/>
  <c r="BA88" i="11"/>
  <c r="AX88" i="11"/>
  <c r="AW88" i="11"/>
  <c r="AV88" i="11"/>
  <c r="AT88" i="11"/>
  <c r="AS88" i="11"/>
  <c r="AR88" i="11"/>
  <c r="AO88" i="11"/>
  <c r="AN88" i="11"/>
  <c r="AM88" i="11"/>
  <c r="AK88" i="11"/>
  <c r="AJ88" i="11"/>
  <c r="AI88" i="11"/>
  <c r="AF88" i="11"/>
  <c r="AE88" i="11"/>
  <c r="AD88" i="11"/>
  <c r="AB88" i="11"/>
  <c r="AA88" i="11"/>
  <c r="Z88" i="11"/>
  <c r="W88" i="11"/>
  <c r="V88" i="11"/>
  <c r="U88" i="11"/>
  <c r="S88" i="11"/>
  <c r="R88" i="11"/>
  <c r="Q88" i="11"/>
  <c r="N88" i="11"/>
  <c r="M88" i="11"/>
  <c r="L88" i="11"/>
  <c r="J88" i="11"/>
  <c r="I88" i="11"/>
  <c r="H88" i="11"/>
  <c r="E88" i="11"/>
  <c r="D88" i="11"/>
  <c r="C88" i="11"/>
  <c r="HI87" i="11"/>
  <c r="HH87" i="11"/>
  <c r="HG87" i="11"/>
  <c r="HD87" i="11"/>
  <c r="HC87" i="11"/>
  <c r="HB87" i="11"/>
  <c r="GZ87" i="11"/>
  <c r="GY87" i="11"/>
  <c r="GX87" i="11"/>
  <c r="GU87" i="11"/>
  <c r="GT87" i="11"/>
  <c r="GS87" i="11"/>
  <c r="GQ87" i="11"/>
  <c r="GP87" i="11"/>
  <c r="GO87" i="11"/>
  <c r="GL87" i="11"/>
  <c r="GK87" i="11"/>
  <c r="GJ87" i="11"/>
  <c r="GH87" i="11"/>
  <c r="GG87" i="11"/>
  <c r="GF87" i="11"/>
  <c r="GC87" i="11"/>
  <c r="GB87" i="11"/>
  <c r="GA87" i="11"/>
  <c r="FY87" i="11"/>
  <c r="FX87" i="11"/>
  <c r="FW87" i="11"/>
  <c r="FT87" i="11"/>
  <c r="FS87" i="11"/>
  <c r="FR87" i="11"/>
  <c r="FP87" i="11"/>
  <c r="FO87" i="11"/>
  <c r="FN87" i="11"/>
  <c r="FK87" i="11"/>
  <c r="FJ87" i="11"/>
  <c r="FI87" i="11"/>
  <c r="FG87" i="11"/>
  <c r="FF87" i="11"/>
  <c r="FE87" i="11"/>
  <c r="FB87" i="11"/>
  <c r="FA87" i="11"/>
  <c r="EZ87" i="11"/>
  <c r="EF87" i="11"/>
  <c r="EE87" i="11"/>
  <c r="ED87" i="11"/>
  <c r="EA87" i="11"/>
  <c r="DZ87" i="11"/>
  <c r="DY87" i="11"/>
  <c r="DW87" i="11"/>
  <c r="DV87" i="11"/>
  <c r="DU87" i="11"/>
  <c r="DR87" i="11"/>
  <c r="DQ87" i="11"/>
  <c r="DP87" i="11"/>
  <c r="DN87" i="11"/>
  <c r="DM87" i="11"/>
  <c r="DL87" i="11"/>
  <c r="DI87" i="11"/>
  <c r="DH87" i="11"/>
  <c r="DG87" i="11"/>
  <c r="DE87" i="11"/>
  <c r="DD87" i="11"/>
  <c r="DC87" i="11"/>
  <c r="CZ87" i="11"/>
  <c r="CY87" i="11"/>
  <c r="CX87" i="11"/>
  <c r="CV87" i="11"/>
  <c r="CU87" i="11"/>
  <c r="CT87" i="11"/>
  <c r="CQ87" i="11"/>
  <c r="CP87" i="11"/>
  <c r="CO87" i="11"/>
  <c r="CM87" i="11"/>
  <c r="CL87" i="11"/>
  <c r="CK87" i="11"/>
  <c r="CH87" i="11"/>
  <c r="CG87" i="11"/>
  <c r="CF87" i="11"/>
  <c r="CD87" i="11"/>
  <c r="CC87" i="11"/>
  <c r="CB87" i="11"/>
  <c r="BY87" i="11"/>
  <c r="BX87" i="11"/>
  <c r="BW87" i="11"/>
  <c r="BU87" i="11"/>
  <c r="BT87" i="11"/>
  <c r="BS87" i="11"/>
  <c r="BP87" i="11"/>
  <c r="BO87" i="11"/>
  <c r="BN87" i="11"/>
  <c r="BL87" i="11"/>
  <c r="BK87" i="11"/>
  <c r="BJ87" i="11"/>
  <c r="BG87" i="11"/>
  <c r="BF87" i="11"/>
  <c r="BE87" i="11"/>
  <c r="BC87" i="11"/>
  <c r="BB87" i="11"/>
  <c r="BA87" i="11"/>
  <c r="AX87" i="11"/>
  <c r="AW87" i="11"/>
  <c r="AV87" i="11"/>
  <c r="AT87" i="11"/>
  <c r="AS87" i="11"/>
  <c r="AR87" i="11"/>
  <c r="AO87" i="11"/>
  <c r="AN87" i="11"/>
  <c r="AM87" i="11"/>
  <c r="AK87" i="11"/>
  <c r="AJ87" i="11"/>
  <c r="AI87" i="11"/>
  <c r="AF87" i="11"/>
  <c r="AE87" i="11"/>
  <c r="AD87" i="11"/>
  <c r="AB87" i="11"/>
  <c r="AA87" i="11"/>
  <c r="Z87" i="11"/>
  <c r="W87" i="11"/>
  <c r="V87" i="11"/>
  <c r="U87" i="11"/>
  <c r="S87" i="11"/>
  <c r="R87" i="11"/>
  <c r="Q87" i="11"/>
  <c r="N87" i="11"/>
  <c r="M87" i="11"/>
  <c r="L87" i="11"/>
  <c r="J87" i="11"/>
  <c r="I87" i="11"/>
  <c r="H87" i="11"/>
  <c r="E87" i="11"/>
  <c r="D87" i="11"/>
  <c r="C87" i="11"/>
  <c r="HI86" i="11"/>
  <c r="HH86" i="11"/>
  <c r="HG86" i="11"/>
  <c r="HD86" i="11"/>
  <c r="HC86" i="11"/>
  <c r="HB86" i="11"/>
  <c r="GZ86" i="11"/>
  <c r="GY86" i="11"/>
  <c r="GX86" i="11"/>
  <c r="GU86" i="11"/>
  <c r="GT86" i="11"/>
  <c r="GS86" i="11"/>
  <c r="GQ86" i="11"/>
  <c r="GP86" i="11"/>
  <c r="GO86" i="11"/>
  <c r="GL86" i="11"/>
  <c r="GK86" i="11"/>
  <c r="GJ86" i="11"/>
  <c r="GH86" i="11"/>
  <c r="GG86" i="11"/>
  <c r="GF86" i="11"/>
  <c r="GC86" i="11"/>
  <c r="GB86" i="11"/>
  <c r="GA86" i="11"/>
  <c r="FY86" i="11"/>
  <c r="FX86" i="11"/>
  <c r="FW86" i="11"/>
  <c r="FT86" i="11"/>
  <c r="FS86" i="11"/>
  <c r="FR86" i="11"/>
  <c r="FP86" i="11"/>
  <c r="FO86" i="11"/>
  <c r="FN86" i="11"/>
  <c r="FK86" i="11"/>
  <c r="FJ86" i="11"/>
  <c r="FI86" i="11"/>
  <c r="FG86" i="11"/>
  <c r="FF86" i="11"/>
  <c r="FE86" i="11"/>
  <c r="FB86" i="11"/>
  <c r="FA86" i="11"/>
  <c r="EZ86" i="11"/>
  <c r="EF86" i="11"/>
  <c r="EE86" i="11"/>
  <c r="ED86" i="11"/>
  <c r="EA86" i="11"/>
  <c r="DZ86" i="11"/>
  <c r="DY86" i="11"/>
  <c r="DW86" i="11"/>
  <c r="DV86" i="11"/>
  <c r="DU86" i="11"/>
  <c r="DR86" i="11"/>
  <c r="DQ86" i="11"/>
  <c r="DP86" i="11"/>
  <c r="DN86" i="11"/>
  <c r="DM86" i="11"/>
  <c r="DL86" i="11"/>
  <c r="DI86" i="11"/>
  <c r="DH86" i="11"/>
  <c r="DG86" i="11"/>
  <c r="DE86" i="11"/>
  <c r="DD86" i="11"/>
  <c r="DC86" i="11"/>
  <c r="CZ86" i="11"/>
  <c r="CY86" i="11"/>
  <c r="CX86" i="11"/>
  <c r="CV86" i="11"/>
  <c r="CU86" i="11"/>
  <c r="CT86" i="11"/>
  <c r="CQ86" i="11"/>
  <c r="CP86" i="11"/>
  <c r="CO86" i="11"/>
  <c r="CM86" i="11"/>
  <c r="CL86" i="11"/>
  <c r="CK86" i="11"/>
  <c r="CH86" i="11"/>
  <c r="CG86" i="11"/>
  <c r="CF86" i="11"/>
  <c r="CD86" i="11"/>
  <c r="CC86" i="11"/>
  <c r="CB86" i="11"/>
  <c r="BY86" i="11"/>
  <c r="BX86" i="11"/>
  <c r="BW86" i="11"/>
  <c r="BU86" i="11"/>
  <c r="BT86" i="11"/>
  <c r="BS86" i="11"/>
  <c r="BP86" i="11"/>
  <c r="BO86" i="11"/>
  <c r="BN86" i="11"/>
  <c r="BL86" i="11"/>
  <c r="BK86" i="11"/>
  <c r="BJ86" i="11"/>
  <c r="BG86" i="11"/>
  <c r="BF86" i="11"/>
  <c r="BE86" i="11"/>
  <c r="BC86" i="11"/>
  <c r="BB86" i="11"/>
  <c r="BA86" i="11"/>
  <c r="AX86" i="11"/>
  <c r="AW86" i="11"/>
  <c r="AV86" i="11"/>
  <c r="AT86" i="11"/>
  <c r="AS86" i="11"/>
  <c r="AR86" i="11"/>
  <c r="AO86" i="11"/>
  <c r="AN86" i="11"/>
  <c r="AM86" i="11"/>
  <c r="AK86" i="11"/>
  <c r="AJ86" i="11"/>
  <c r="AI86" i="11"/>
  <c r="AF86" i="11"/>
  <c r="AE86" i="11"/>
  <c r="AD86" i="11"/>
  <c r="AB86" i="11"/>
  <c r="AA86" i="11"/>
  <c r="Z86" i="11"/>
  <c r="W86" i="11"/>
  <c r="V86" i="11"/>
  <c r="U86" i="11"/>
  <c r="S86" i="11"/>
  <c r="R86" i="11"/>
  <c r="Q86" i="11"/>
  <c r="N86" i="11"/>
  <c r="M86" i="11"/>
  <c r="L86" i="11"/>
  <c r="J86" i="11"/>
  <c r="I86" i="11"/>
  <c r="H86" i="11"/>
  <c r="E86" i="11"/>
  <c r="D86" i="11"/>
  <c r="C86" i="11"/>
  <c r="HI85" i="11"/>
  <c r="HH85" i="11"/>
  <c r="HG85" i="11"/>
  <c r="HD85" i="11"/>
  <c r="HC85" i="11"/>
  <c r="HB85" i="11"/>
  <c r="GZ85" i="11"/>
  <c r="GY85" i="11"/>
  <c r="GX85" i="11"/>
  <c r="GU85" i="11"/>
  <c r="GT85" i="11"/>
  <c r="GS85" i="11"/>
  <c r="GQ85" i="11"/>
  <c r="GP85" i="11"/>
  <c r="GO85" i="11"/>
  <c r="GL85" i="11"/>
  <c r="GK85" i="11"/>
  <c r="GJ85" i="11"/>
  <c r="GH85" i="11"/>
  <c r="GG85" i="11"/>
  <c r="GF85" i="11"/>
  <c r="GC85" i="11"/>
  <c r="GB85" i="11"/>
  <c r="GA85" i="11"/>
  <c r="FY85" i="11"/>
  <c r="FX85" i="11"/>
  <c r="FW85" i="11"/>
  <c r="FT85" i="11"/>
  <c r="FS85" i="11"/>
  <c r="FR85" i="11"/>
  <c r="FP85" i="11"/>
  <c r="FO85" i="11"/>
  <c r="FN85" i="11"/>
  <c r="FK85" i="11"/>
  <c r="FJ85" i="11"/>
  <c r="FI85" i="11"/>
  <c r="FG85" i="11"/>
  <c r="FF85" i="11"/>
  <c r="FE85" i="11"/>
  <c r="FB85" i="11"/>
  <c r="FA85" i="11"/>
  <c r="EZ85" i="11"/>
  <c r="EF85" i="11"/>
  <c r="EE85" i="11"/>
  <c r="ED85" i="11"/>
  <c r="EA85" i="11"/>
  <c r="DZ85" i="11"/>
  <c r="DY85" i="11"/>
  <c r="DW85" i="11"/>
  <c r="DV85" i="11"/>
  <c r="DU85" i="11"/>
  <c r="DR85" i="11"/>
  <c r="DQ85" i="11"/>
  <c r="DP85" i="11"/>
  <c r="DN85" i="11"/>
  <c r="DM85" i="11"/>
  <c r="DL85" i="11"/>
  <c r="DI85" i="11"/>
  <c r="DH85" i="11"/>
  <c r="DG85" i="11"/>
  <c r="DE85" i="11"/>
  <c r="DD85" i="11"/>
  <c r="DC85" i="11"/>
  <c r="CZ85" i="11"/>
  <c r="CY85" i="11"/>
  <c r="CX85" i="11"/>
  <c r="CV85" i="11"/>
  <c r="CU85" i="11"/>
  <c r="CT85" i="11"/>
  <c r="CQ85" i="11"/>
  <c r="CP85" i="11"/>
  <c r="CO85" i="11"/>
  <c r="CM85" i="11"/>
  <c r="CL85" i="11"/>
  <c r="CK85" i="11"/>
  <c r="CH85" i="11"/>
  <c r="CG85" i="11"/>
  <c r="CF85" i="11"/>
  <c r="CD85" i="11"/>
  <c r="CC85" i="11"/>
  <c r="CB85" i="11"/>
  <c r="BY85" i="11"/>
  <c r="BX85" i="11"/>
  <c r="BW85" i="11"/>
  <c r="BU85" i="11"/>
  <c r="BT85" i="11"/>
  <c r="BS85" i="11"/>
  <c r="BP85" i="11"/>
  <c r="BO85" i="11"/>
  <c r="BN85" i="11"/>
  <c r="BL85" i="11"/>
  <c r="BK85" i="11"/>
  <c r="BJ85" i="11"/>
  <c r="BG85" i="11"/>
  <c r="BF85" i="11"/>
  <c r="BE85" i="11"/>
  <c r="BC85" i="11"/>
  <c r="BB85" i="11"/>
  <c r="BA85" i="11"/>
  <c r="AX85" i="11"/>
  <c r="AW85" i="11"/>
  <c r="AV85" i="11"/>
  <c r="AT85" i="11"/>
  <c r="AS85" i="11"/>
  <c r="AR85" i="11"/>
  <c r="AO85" i="11"/>
  <c r="AN85" i="11"/>
  <c r="AM85" i="11"/>
  <c r="AK85" i="11"/>
  <c r="AJ85" i="11"/>
  <c r="AI85" i="11"/>
  <c r="AF85" i="11"/>
  <c r="AE85" i="11"/>
  <c r="AD85" i="11"/>
  <c r="AB85" i="11"/>
  <c r="AA85" i="11"/>
  <c r="Z85" i="11"/>
  <c r="W85" i="11"/>
  <c r="V85" i="11"/>
  <c r="U85" i="11"/>
  <c r="S85" i="11"/>
  <c r="R85" i="11"/>
  <c r="Q85" i="11"/>
  <c r="N85" i="11"/>
  <c r="M85" i="11"/>
  <c r="L85" i="11"/>
  <c r="J85" i="11"/>
  <c r="I85" i="11"/>
  <c r="H85" i="11"/>
  <c r="E85" i="11"/>
  <c r="D85" i="11"/>
  <c r="C85" i="11"/>
  <c r="HI84" i="11"/>
  <c r="HH84" i="11"/>
  <c r="HG84" i="11"/>
  <c r="HD84" i="11"/>
  <c r="HC84" i="11"/>
  <c r="HB84" i="11"/>
  <c r="GZ84" i="11"/>
  <c r="GY84" i="11"/>
  <c r="GX84" i="11"/>
  <c r="GU84" i="11"/>
  <c r="GT84" i="11"/>
  <c r="GS84" i="11"/>
  <c r="GQ84" i="11"/>
  <c r="GP84" i="11"/>
  <c r="GO84" i="11"/>
  <c r="GL84" i="11"/>
  <c r="GK84" i="11"/>
  <c r="GJ84" i="11"/>
  <c r="GH84" i="11"/>
  <c r="GG84" i="11"/>
  <c r="GF84" i="11"/>
  <c r="GC84" i="11"/>
  <c r="GB84" i="11"/>
  <c r="GA84" i="11"/>
  <c r="FY84" i="11"/>
  <c r="FX84" i="11"/>
  <c r="FW84" i="11"/>
  <c r="FT84" i="11"/>
  <c r="FS84" i="11"/>
  <c r="FR84" i="11"/>
  <c r="FP84" i="11"/>
  <c r="FO84" i="11"/>
  <c r="FN84" i="11"/>
  <c r="FK84" i="11"/>
  <c r="FJ84" i="11"/>
  <c r="FI84" i="11"/>
  <c r="FG84" i="11"/>
  <c r="FF84" i="11"/>
  <c r="FE84" i="11"/>
  <c r="FB84" i="11"/>
  <c r="FA84" i="11"/>
  <c r="EZ84" i="11"/>
  <c r="EF84" i="11"/>
  <c r="EE84" i="11"/>
  <c r="ED84" i="11"/>
  <c r="EA84" i="11"/>
  <c r="DZ84" i="11"/>
  <c r="DY84" i="11"/>
  <c r="DW84" i="11"/>
  <c r="DV84" i="11"/>
  <c r="DU84" i="11"/>
  <c r="DR84" i="11"/>
  <c r="DQ84" i="11"/>
  <c r="DP84" i="11"/>
  <c r="DN84" i="11"/>
  <c r="DM84" i="11"/>
  <c r="DL84" i="11"/>
  <c r="DI84" i="11"/>
  <c r="DH84" i="11"/>
  <c r="DG84" i="11"/>
  <c r="DE84" i="11"/>
  <c r="DD84" i="11"/>
  <c r="DC84" i="11"/>
  <c r="CZ84" i="11"/>
  <c r="CY84" i="11"/>
  <c r="CX84" i="11"/>
  <c r="CV84" i="11"/>
  <c r="CU84" i="11"/>
  <c r="CT84" i="11"/>
  <c r="CQ84" i="11"/>
  <c r="CP84" i="11"/>
  <c r="CO84" i="11"/>
  <c r="CM84" i="11"/>
  <c r="CL84" i="11"/>
  <c r="CK84" i="11"/>
  <c r="CH84" i="11"/>
  <c r="CG84" i="11"/>
  <c r="CF84" i="11"/>
  <c r="CD84" i="11"/>
  <c r="CC84" i="11"/>
  <c r="CB84" i="11"/>
  <c r="BY84" i="11"/>
  <c r="BX84" i="11"/>
  <c r="BW84" i="11"/>
  <c r="BU84" i="11"/>
  <c r="BT84" i="11"/>
  <c r="BS84" i="11"/>
  <c r="BP84" i="11"/>
  <c r="BO84" i="11"/>
  <c r="BN84" i="11"/>
  <c r="BL84" i="11"/>
  <c r="BK84" i="11"/>
  <c r="BJ84" i="11"/>
  <c r="BG84" i="11"/>
  <c r="BF84" i="11"/>
  <c r="BE84" i="11"/>
  <c r="BC84" i="11"/>
  <c r="BB84" i="11"/>
  <c r="BA84" i="11"/>
  <c r="AX84" i="11"/>
  <c r="AW84" i="11"/>
  <c r="AV84" i="11"/>
  <c r="AT84" i="11"/>
  <c r="AS84" i="11"/>
  <c r="AR84" i="11"/>
  <c r="AO84" i="11"/>
  <c r="AN84" i="11"/>
  <c r="AM84" i="11"/>
  <c r="AK84" i="11"/>
  <c r="AJ84" i="11"/>
  <c r="AI84" i="11"/>
  <c r="AF84" i="11"/>
  <c r="AE84" i="11"/>
  <c r="AD84" i="11"/>
  <c r="AB84" i="11"/>
  <c r="AA84" i="11"/>
  <c r="Z84" i="11"/>
  <c r="W84" i="11"/>
  <c r="V84" i="11"/>
  <c r="U84" i="11"/>
  <c r="S84" i="11"/>
  <c r="R84" i="11"/>
  <c r="Q84" i="11"/>
  <c r="N84" i="11"/>
  <c r="M84" i="11"/>
  <c r="L84" i="11"/>
  <c r="J84" i="11"/>
  <c r="I84" i="11"/>
  <c r="H84" i="11"/>
  <c r="E84" i="11"/>
  <c r="D84" i="11"/>
  <c r="C84" i="11"/>
  <c r="HI83" i="11"/>
  <c r="HH83" i="11"/>
  <c r="HG83" i="11"/>
  <c r="HD83" i="11"/>
  <c r="HC83" i="11"/>
  <c r="HB83" i="11"/>
  <c r="GZ83" i="11"/>
  <c r="GY83" i="11"/>
  <c r="GX83" i="11"/>
  <c r="GU83" i="11"/>
  <c r="GT83" i="11"/>
  <c r="GS83" i="11"/>
  <c r="GQ83" i="11"/>
  <c r="GP83" i="11"/>
  <c r="GO83" i="11"/>
  <c r="GL83" i="11"/>
  <c r="GK83" i="11"/>
  <c r="GJ83" i="11"/>
  <c r="GH83" i="11"/>
  <c r="GG83" i="11"/>
  <c r="GF83" i="11"/>
  <c r="GC83" i="11"/>
  <c r="GB83" i="11"/>
  <c r="GA83" i="11"/>
  <c r="FY83" i="11"/>
  <c r="FX83" i="11"/>
  <c r="FW83" i="11"/>
  <c r="FT83" i="11"/>
  <c r="FS83" i="11"/>
  <c r="FR83" i="11"/>
  <c r="FP83" i="11"/>
  <c r="FO83" i="11"/>
  <c r="FN83" i="11"/>
  <c r="FK83" i="11"/>
  <c r="FJ83" i="11"/>
  <c r="FI83" i="11"/>
  <c r="FG83" i="11"/>
  <c r="FF83" i="11"/>
  <c r="FE83" i="11"/>
  <c r="FB83" i="11"/>
  <c r="FA83" i="11"/>
  <c r="EZ83" i="11"/>
  <c r="EF83" i="11"/>
  <c r="EE83" i="11"/>
  <c r="ED83" i="11"/>
  <c r="EA83" i="11"/>
  <c r="DZ83" i="11"/>
  <c r="DY83" i="11"/>
  <c r="DW83" i="11"/>
  <c r="DV83" i="11"/>
  <c r="DU83" i="11"/>
  <c r="DR83" i="11"/>
  <c r="DQ83" i="11"/>
  <c r="DP83" i="11"/>
  <c r="DN83" i="11"/>
  <c r="DM83" i="11"/>
  <c r="DL83" i="11"/>
  <c r="DI83" i="11"/>
  <c r="DH83" i="11"/>
  <c r="DG83" i="11"/>
  <c r="DE83" i="11"/>
  <c r="DD83" i="11"/>
  <c r="DC83" i="11"/>
  <c r="CZ83" i="11"/>
  <c r="CY83" i="11"/>
  <c r="CX83" i="11"/>
  <c r="CV83" i="11"/>
  <c r="CU83" i="11"/>
  <c r="CT83" i="11"/>
  <c r="CQ83" i="11"/>
  <c r="CP83" i="11"/>
  <c r="CO83" i="11"/>
  <c r="CM83" i="11"/>
  <c r="CL83" i="11"/>
  <c r="CK83" i="11"/>
  <c r="CH83" i="11"/>
  <c r="CG83" i="11"/>
  <c r="CF83" i="11"/>
  <c r="CD83" i="11"/>
  <c r="CC83" i="11"/>
  <c r="CB83" i="11"/>
  <c r="BY83" i="11"/>
  <c r="BX83" i="11"/>
  <c r="BW83" i="11"/>
  <c r="BU83" i="11"/>
  <c r="BT83" i="11"/>
  <c r="BS83" i="11"/>
  <c r="BP83" i="11"/>
  <c r="BO83" i="11"/>
  <c r="BN83" i="11"/>
  <c r="BL83" i="11"/>
  <c r="BK83" i="11"/>
  <c r="BJ83" i="11"/>
  <c r="BG83" i="11"/>
  <c r="BF83" i="11"/>
  <c r="BE83" i="11"/>
  <c r="BC83" i="11"/>
  <c r="BB83" i="11"/>
  <c r="BA83" i="11"/>
  <c r="AX83" i="11"/>
  <c r="AW83" i="11"/>
  <c r="AV83" i="11"/>
  <c r="AT83" i="11"/>
  <c r="AS83" i="11"/>
  <c r="AR83" i="11"/>
  <c r="AO83" i="11"/>
  <c r="AN83" i="11"/>
  <c r="AM83" i="11"/>
  <c r="AK83" i="11"/>
  <c r="AJ83" i="11"/>
  <c r="AI83" i="11"/>
  <c r="AF83" i="11"/>
  <c r="AE83" i="11"/>
  <c r="AD83" i="11"/>
  <c r="AB83" i="11"/>
  <c r="AA83" i="11"/>
  <c r="Z83" i="11"/>
  <c r="W83" i="11"/>
  <c r="V83" i="11"/>
  <c r="U83" i="11"/>
  <c r="S83" i="11"/>
  <c r="R83" i="11"/>
  <c r="Q83" i="11"/>
  <c r="N83" i="11"/>
  <c r="M83" i="11"/>
  <c r="L83" i="11"/>
  <c r="J83" i="11"/>
  <c r="I83" i="11"/>
  <c r="H83" i="11"/>
  <c r="E83" i="11"/>
  <c r="D83" i="11"/>
  <c r="C83" i="11"/>
  <c r="HI82" i="11"/>
  <c r="HH82" i="11"/>
  <c r="HG82" i="11"/>
  <c r="HD82" i="11"/>
  <c r="HC82" i="11"/>
  <c r="HB82" i="11"/>
  <c r="GZ82" i="11"/>
  <c r="GY82" i="11"/>
  <c r="GX82" i="11"/>
  <c r="GU82" i="11"/>
  <c r="GT82" i="11"/>
  <c r="GS82" i="11"/>
  <c r="GQ82" i="11"/>
  <c r="GP82" i="11"/>
  <c r="GO82" i="11"/>
  <c r="GL82" i="11"/>
  <c r="GK82" i="11"/>
  <c r="GJ82" i="11"/>
  <c r="GH82" i="11"/>
  <c r="GG82" i="11"/>
  <c r="GF82" i="11"/>
  <c r="GC82" i="11"/>
  <c r="GB82" i="11"/>
  <c r="GA82" i="11"/>
  <c r="FY82" i="11"/>
  <c r="FX82" i="11"/>
  <c r="FW82" i="11"/>
  <c r="FT82" i="11"/>
  <c r="FS82" i="11"/>
  <c r="FR82" i="11"/>
  <c r="FP82" i="11"/>
  <c r="FO82" i="11"/>
  <c r="FN82" i="11"/>
  <c r="FK82" i="11"/>
  <c r="FJ82" i="11"/>
  <c r="FI82" i="11"/>
  <c r="FG82" i="11"/>
  <c r="FF82" i="11"/>
  <c r="FE82" i="11"/>
  <c r="FB82" i="11"/>
  <c r="FA82" i="11"/>
  <c r="EZ82" i="11"/>
  <c r="EF82" i="11"/>
  <c r="EE82" i="11"/>
  <c r="ED82" i="11"/>
  <c r="EA82" i="11"/>
  <c r="DZ82" i="11"/>
  <c r="DY82" i="11"/>
  <c r="DW82" i="11"/>
  <c r="DV82" i="11"/>
  <c r="DU82" i="11"/>
  <c r="DR82" i="11"/>
  <c r="DQ82" i="11"/>
  <c r="DP82" i="11"/>
  <c r="DN82" i="11"/>
  <c r="DM82" i="11"/>
  <c r="DL82" i="11"/>
  <c r="DI82" i="11"/>
  <c r="DH82" i="11"/>
  <c r="DG82" i="11"/>
  <c r="DE82" i="11"/>
  <c r="DD82" i="11"/>
  <c r="DC82" i="11"/>
  <c r="CZ82" i="11"/>
  <c r="CY82" i="11"/>
  <c r="CX82" i="11"/>
  <c r="CV82" i="11"/>
  <c r="CU82" i="11"/>
  <c r="CT82" i="11"/>
  <c r="CQ82" i="11"/>
  <c r="CP82" i="11"/>
  <c r="CO82" i="11"/>
  <c r="CM82" i="11"/>
  <c r="CL82" i="11"/>
  <c r="CK82" i="11"/>
  <c r="CH82" i="11"/>
  <c r="CG82" i="11"/>
  <c r="CF82" i="11"/>
  <c r="CD82" i="11"/>
  <c r="CC82" i="11"/>
  <c r="CB82" i="11"/>
  <c r="BY82" i="11"/>
  <c r="BX82" i="11"/>
  <c r="BW82" i="11"/>
  <c r="BU82" i="11"/>
  <c r="BT82" i="11"/>
  <c r="BS82" i="11"/>
  <c r="BP82" i="11"/>
  <c r="BO82" i="11"/>
  <c r="BN82" i="11"/>
  <c r="BL82" i="11"/>
  <c r="BK82" i="11"/>
  <c r="BJ82" i="11"/>
  <c r="BG82" i="11"/>
  <c r="BF82" i="11"/>
  <c r="BE82" i="11"/>
  <c r="BC82" i="11"/>
  <c r="BB82" i="11"/>
  <c r="BA82" i="11"/>
  <c r="AX82" i="11"/>
  <c r="AW82" i="11"/>
  <c r="AV82" i="11"/>
  <c r="AT82" i="11"/>
  <c r="AS82" i="11"/>
  <c r="AR82" i="11"/>
  <c r="AO82" i="11"/>
  <c r="AN82" i="11"/>
  <c r="AM82" i="11"/>
  <c r="AK82" i="11"/>
  <c r="AJ82" i="11"/>
  <c r="AI82" i="11"/>
  <c r="AF82" i="11"/>
  <c r="AE82" i="11"/>
  <c r="AD82" i="11"/>
  <c r="AB82" i="11"/>
  <c r="AA82" i="11"/>
  <c r="Z82" i="11"/>
  <c r="W82" i="11"/>
  <c r="V82" i="11"/>
  <c r="U82" i="11"/>
  <c r="S82" i="11"/>
  <c r="R82" i="11"/>
  <c r="Q82" i="11"/>
  <c r="N82" i="11"/>
  <c r="M82" i="11"/>
  <c r="L82" i="11"/>
  <c r="J82" i="11"/>
  <c r="I82" i="11"/>
  <c r="H82" i="11"/>
  <c r="E82" i="11"/>
  <c r="D82" i="11"/>
  <c r="C82" i="11"/>
  <c r="HI81" i="11"/>
  <c r="HH81" i="11"/>
  <c r="HG81" i="11"/>
  <c r="HD81" i="11"/>
  <c r="HC81" i="11"/>
  <c r="HB81" i="11"/>
  <c r="GZ81" i="11"/>
  <c r="GY81" i="11"/>
  <c r="GX81" i="11"/>
  <c r="GU81" i="11"/>
  <c r="GT81" i="11"/>
  <c r="GS81" i="11"/>
  <c r="GQ81" i="11"/>
  <c r="GP81" i="11"/>
  <c r="GO81" i="11"/>
  <c r="GL81" i="11"/>
  <c r="GK81" i="11"/>
  <c r="GJ81" i="11"/>
  <c r="GH81" i="11"/>
  <c r="GG81" i="11"/>
  <c r="GF81" i="11"/>
  <c r="GC81" i="11"/>
  <c r="GB81" i="11"/>
  <c r="GA81" i="11"/>
  <c r="FY81" i="11"/>
  <c r="FX81" i="11"/>
  <c r="FW81" i="11"/>
  <c r="FT81" i="11"/>
  <c r="FS81" i="11"/>
  <c r="FR81" i="11"/>
  <c r="FP81" i="11"/>
  <c r="FO81" i="11"/>
  <c r="FN81" i="11"/>
  <c r="FK81" i="11"/>
  <c r="FJ81" i="11"/>
  <c r="FI81" i="11"/>
  <c r="FG81" i="11"/>
  <c r="FF81" i="11"/>
  <c r="FE81" i="11"/>
  <c r="FB81" i="11"/>
  <c r="FA81" i="11"/>
  <c r="EZ81" i="11"/>
  <c r="EF81" i="11"/>
  <c r="EE81" i="11"/>
  <c r="ED81" i="11"/>
  <c r="EA81" i="11"/>
  <c r="DZ81" i="11"/>
  <c r="DY81" i="11"/>
  <c r="DW81" i="11"/>
  <c r="DV81" i="11"/>
  <c r="DU81" i="11"/>
  <c r="DR81" i="11"/>
  <c r="DQ81" i="11"/>
  <c r="DP81" i="11"/>
  <c r="DN81" i="11"/>
  <c r="DM81" i="11"/>
  <c r="DL81" i="11"/>
  <c r="DI81" i="11"/>
  <c r="DH81" i="11"/>
  <c r="DG81" i="11"/>
  <c r="DE81" i="11"/>
  <c r="DD81" i="11"/>
  <c r="DC81" i="11"/>
  <c r="CZ81" i="11"/>
  <c r="CY81" i="11"/>
  <c r="CX81" i="11"/>
  <c r="CV81" i="11"/>
  <c r="CU81" i="11"/>
  <c r="CT81" i="11"/>
  <c r="CQ81" i="11"/>
  <c r="CP81" i="11"/>
  <c r="CO81" i="11"/>
  <c r="CM81" i="11"/>
  <c r="CL81" i="11"/>
  <c r="CK81" i="11"/>
  <c r="CH81" i="11"/>
  <c r="CG81" i="11"/>
  <c r="CF81" i="11"/>
  <c r="CD81" i="11"/>
  <c r="CC81" i="11"/>
  <c r="CB81" i="11"/>
  <c r="BY81" i="11"/>
  <c r="BX81" i="11"/>
  <c r="BW81" i="11"/>
  <c r="BU81" i="11"/>
  <c r="BT81" i="11"/>
  <c r="BS81" i="11"/>
  <c r="BP81" i="11"/>
  <c r="BO81" i="11"/>
  <c r="BN81" i="11"/>
  <c r="BL81" i="11"/>
  <c r="BK81" i="11"/>
  <c r="BJ81" i="11"/>
  <c r="BG81" i="11"/>
  <c r="BF81" i="11"/>
  <c r="BE81" i="11"/>
  <c r="BC81" i="11"/>
  <c r="BB81" i="11"/>
  <c r="BA81" i="11"/>
  <c r="AX81" i="11"/>
  <c r="AW81" i="11"/>
  <c r="AV81" i="11"/>
  <c r="AT81" i="11"/>
  <c r="AS81" i="11"/>
  <c r="AR81" i="11"/>
  <c r="AO81" i="11"/>
  <c r="AN81" i="11"/>
  <c r="AM81" i="11"/>
  <c r="AK81" i="11"/>
  <c r="AJ81" i="11"/>
  <c r="AI81" i="11"/>
  <c r="AF81" i="11"/>
  <c r="AE81" i="11"/>
  <c r="AD81" i="11"/>
  <c r="AB81" i="11"/>
  <c r="AA81" i="11"/>
  <c r="Z81" i="11"/>
  <c r="W81" i="11"/>
  <c r="V81" i="11"/>
  <c r="U81" i="11"/>
  <c r="S81" i="11"/>
  <c r="R81" i="11"/>
  <c r="Q81" i="11"/>
  <c r="N81" i="11"/>
  <c r="M81" i="11"/>
  <c r="L81" i="11"/>
  <c r="J81" i="11"/>
  <c r="I81" i="11"/>
  <c r="H81" i="11"/>
  <c r="E81" i="11"/>
  <c r="D81" i="11"/>
  <c r="C81" i="11"/>
  <c r="HI80" i="11"/>
  <c r="HH80" i="11"/>
  <c r="HG80" i="11"/>
  <c r="HD80" i="11"/>
  <c r="HC80" i="11"/>
  <c r="HB80" i="11"/>
  <c r="GZ80" i="11"/>
  <c r="GY80" i="11"/>
  <c r="GX80" i="11"/>
  <c r="GU80" i="11"/>
  <c r="GT80" i="11"/>
  <c r="GS80" i="11"/>
  <c r="GQ80" i="11"/>
  <c r="GP80" i="11"/>
  <c r="GO80" i="11"/>
  <c r="GL80" i="11"/>
  <c r="GK80" i="11"/>
  <c r="GJ80" i="11"/>
  <c r="GH80" i="11"/>
  <c r="GG80" i="11"/>
  <c r="GF80" i="11"/>
  <c r="GC80" i="11"/>
  <c r="GB80" i="11"/>
  <c r="GA80" i="11"/>
  <c r="FY80" i="11"/>
  <c r="FX80" i="11"/>
  <c r="FW80" i="11"/>
  <c r="FT80" i="11"/>
  <c r="FS80" i="11"/>
  <c r="FR80" i="11"/>
  <c r="FP80" i="11"/>
  <c r="FO80" i="11"/>
  <c r="FN80" i="11"/>
  <c r="FK80" i="11"/>
  <c r="FJ80" i="11"/>
  <c r="FI80" i="11"/>
  <c r="FG80" i="11"/>
  <c r="FF80" i="11"/>
  <c r="FE80" i="11"/>
  <c r="FB80" i="11"/>
  <c r="FA80" i="11"/>
  <c r="EZ80" i="11"/>
  <c r="EF80" i="11"/>
  <c r="EE80" i="11"/>
  <c r="ED80" i="11"/>
  <c r="EA80" i="11"/>
  <c r="DZ80" i="11"/>
  <c r="DY80" i="11"/>
  <c r="DW80" i="11"/>
  <c r="DV80" i="11"/>
  <c r="DU80" i="11"/>
  <c r="DR80" i="11"/>
  <c r="DQ80" i="11"/>
  <c r="DP80" i="11"/>
  <c r="DN80" i="11"/>
  <c r="DM80" i="11"/>
  <c r="DL80" i="11"/>
  <c r="DI80" i="11"/>
  <c r="DH80" i="11"/>
  <c r="DG80" i="11"/>
  <c r="DE80" i="11"/>
  <c r="DD80" i="11"/>
  <c r="DC80" i="11"/>
  <c r="CZ80" i="11"/>
  <c r="CY80" i="11"/>
  <c r="CX80" i="11"/>
  <c r="CV80" i="11"/>
  <c r="CU80" i="11"/>
  <c r="CT80" i="11"/>
  <c r="CQ80" i="11"/>
  <c r="CP80" i="11"/>
  <c r="CO80" i="11"/>
  <c r="CM80" i="11"/>
  <c r="CL80" i="11"/>
  <c r="CK80" i="11"/>
  <c r="CH80" i="11"/>
  <c r="CG80" i="11"/>
  <c r="CF80" i="11"/>
  <c r="CD80" i="11"/>
  <c r="CC80" i="11"/>
  <c r="CB80" i="11"/>
  <c r="BY80" i="11"/>
  <c r="BX80" i="11"/>
  <c r="BW80" i="11"/>
  <c r="BU80" i="11"/>
  <c r="BT80" i="11"/>
  <c r="BS80" i="11"/>
  <c r="BP80" i="11"/>
  <c r="BO80" i="11"/>
  <c r="BN80" i="11"/>
  <c r="BL80" i="11"/>
  <c r="BK80" i="11"/>
  <c r="BJ80" i="11"/>
  <c r="BG80" i="11"/>
  <c r="BF80" i="11"/>
  <c r="BE80" i="11"/>
  <c r="BC80" i="11"/>
  <c r="BB80" i="11"/>
  <c r="BA80" i="11"/>
  <c r="AX80" i="11"/>
  <c r="AW80" i="11"/>
  <c r="AV80" i="11"/>
  <c r="AT80" i="11"/>
  <c r="AS80" i="11"/>
  <c r="AR80" i="11"/>
  <c r="AO80" i="11"/>
  <c r="AN80" i="11"/>
  <c r="AM80" i="11"/>
  <c r="AK80" i="11"/>
  <c r="AJ80" i="11"/>
  <c r="AI80" i="11"/>
  <c r="AF80" i="11"/>
  <c r="AE80" i="11"/>
  <c r="AD80" i="11"/>
  <c r="AB80" i="11"/>
  <c r="AA80" i="11"/>
  <c r="Z80" i="11"/>
  <c r="W80" i="11"/>
  <c r="V80" i="11"/>
  <c r="U80" i="11"/>
  <c r="S80" i="11"/>
  <c r="R80" i="11"/>
  <c r="Q80" i="11"/>
  <c r="N80" i="11"/>
  <c r="M80" i="11"/>
  <c r="L80" i="11"/>
  <c r="J80" i="11"/>
  <c r="I80" i="11"/>
  <c r="H80" i="11"/>
  <c r="E80" i="11"/>
  <c r="D80" i="11"/>
  <c r="C80" i="11"/>
  <c r="HI79" i="11"/>
  <c r="HH79" i="11"/>
  <c r="HG79" i="11"/>
  <c r="HD79" i="11"/>
  <c r="HC79" i="11"/>
  <c r="HB79" i="11"/>
  <c r="GZ79" i="11"/>
  <c r="GY79" i="11"/>
  <c r="GX79" i="11"/>
  <c r="GU79" i="11"/>
  <c r="GT79" i="11"/>
  <c r="GS79" i="11"/>
  <c r="GQ79" i="11"/>
  <c r="GP79" i="11"/>
  <c r="GO79" i="11"/>
  <c r="GL79" i="11"/>
  <c r="GK79" i="11"/>
  <c r="GJ79" i="11"/>
  <c r="GH79" i="11"/>
  <c r="GG79" i="11"/>
  <c r="GF79" i="11"/>
  <c r="GC79" i="11"/>
  <c r="GB79" i="11"/>
  <c r="GA79" i="11"/>
  <c r="FY79" i="11"/>
  <c r="FX79" i="11"/>
  <c r="FW79" i="11"/>
  <c r="FT79" i="11"/>
  <c r="FS79" i="11"/>
  <c r="FR79" i="11"/>
  <c r="FP79" i="11"/>
  <c r="FO79" i="11"/>
  <c r="FN79" i="11"/>
  <c r="FK79" i="11"/>
  <c r="FJ79" i="11"/>
  <c r="FI79" i="11"/>
  <c r="FG79" i="11"/>
  <c r="FF79" i="11"/>
  <c r="FE79" i="11"/>
  <c r="FB79" i="11"/>
  <c r="FA79" i="11"/>
  <c r="EZ79" i="11"/>
  <c r="EF79" i="11"/>
  <c r="EE79" i="11"/>
  <c r="ED79" i="11"/>
  <c r="EA79" i="11"/>
  <c r="DZ79" i="11"/>
  <c r="DY79" i="11"/>
  <c r="DW79" i="11"/>
  <c r="DV79" i="11"/>
  <c r="DU79" i="11"/>
  <c r="DR79" i="11"/>
  <c r="DQ79" i="11"/>
  <c r="DP79" i="11"/>
  <c r="DN79" i="11"/>
  <c r="DM79" i="11"/>
  <c r="DL79" i="11"/>
  <c r="DI79" i="11"/>
  <c r="DH79" i="11"/>
  <c r="DG79" i="11"/>
  <c r="DE79" i="11"/>
  <c r="DD79" i="11"/>
  <c r="DC79" i="11"/>
  <c r="CZ79" i="11"/>
  <c r="CY79" i="11"/>
  <c r="CX79" i="11"/>
  <c r="CV79" i="11"/>
  <c r="CU79" i="11"/>
  <c r="CT79" i="11"/>
  <c r="CQ79" i="11"/>
  <c r="CP79" i="11"/>
  <c r="CO79" i="11"/>
  <c r="CM79" i="11"/>
  <c r="CL79" i="11"/>
  <c r="CK79" i="11"/>
  <c r="CH79" i="11"/>
  <c r="CG79" i="11"/>
  <c r="CF79" i="11"/>
  <c r="CD79" i="11"/>
  <c r="CC79" i="11"/>
  <c r="CB79" i="11"/>
  <c r="BY79" i="11"/>
  <c r="BX79" i="11"/>
  <c r="BW79" i="11"/>
  <c r="BU79" i="11"/>
  <c r="BT79" i="11"/>
  <c r="BS79" i="11"/>
  <c r="BP79" i="11"/>
  <c r="BO79" i="11"/>
  <c r="BN79" i="11"/>
  <c r="BL79" i="11"/>
  <c r="BK79" i="11"/>
  <c r="BJ79" i="11"/>
  <c r="BG79" i="11"/>
  <c r="BF79" i="11"/>
  <c r="BE79" i="11"/>
  <c r="BC79" i="11"/>
  <c r="BB79" i="11"/>
  <c r="BA79" i="11"/>
  <c r="AX79" i="11"/>
  <c r="AW79" i="11"/>
  <c r="AV79" i="11"/>
  <c r="AT79" i="11"/>
  <c r="AS79" i="11"/>
  <c r="AR79" i="11"/>
  <c r="AO79" i="11"/>
  <c r="AN79" i="11"/>
  <c r="AM79" i="11"/>
  <c r="AK79" i="11"/>
  <c r="AJ79" i="11"/>
  <c r="AI79" i="11"/>
  <c r="AF79" i="11"/>
  <c r="AE79" i="11"/>
  <c r="AD79" i="11"/>
  <c r="AB79" i="11"/>
  <c r="AA79" i="11"/>
  <c r="Z79" i="11"/>
  <c r="W79" i="11"/>
  <c r="V79" i="11"/>
  <c r="U79" i="11"/>
  <c r="S79" i="11"/>
  <c r="R79" i="11"/>
  <c r="Q79" i="11"/>
  <c r="N79" i="11"/>
  <c r="M79" i="11"/>
  <c r="L79" i="11"/>
  <c r="J79" i="11"/>
  <c r="I79" i="11"/>
  <c r="H79" i="11"/>
  <c r="E79" i="11"/>
  <c r="D79" i="11"/>
  <c r="C79" i="11"/>
  <c r="HI78" i="11"/>
  <c r="HH78" i="11"/>
  <c r="HG78" i="11"/>
  <c r="HD78" i="11"/>
  <c r="HC78" i="11"/>
  <c r="HB78" i="11"/>
  <c r="GZ78" i="11"/>
  <c r="GY78" i="11"/>
  <c r="GX78" i="11"/>
  <c r="GU78" i="11"/>
  <c r="GT78" i="11"/>
  <c r="GS78" i="11"/>
  <c r="GQ78" i="11"/>
  <c r="GP78" i="11"/>
  <c r="GO78" i="11"/>
  <c r="GL78" i="11"/>
  <c r="GK78" i="11"/>
  <c r="GJ78" i="11"/>
  <c r="GH78" i="11"/>
  <c r="GG78" i="11"/>
  <c r="GF78" i="11"/>
  <c r="GC78" i="11"/>
  <c r="GB78" i="11"/>
  <c r="GA78" i="11"/>
  <c r="FY78" i="11"/>
  <c r="FX78" i="11"/>
  <c r="FW78" i="11"/>
  <c r="FT78" i="11"/>
  <c r="FS78" i="11"/>
  <c r="FR78" i="11"/>
  <c r="FP78" i="11"/>
  <c r="FO78" i="11"/>
  <c r="FN78" i="11"/>
  <c r="FK78" i="11"/>
  <c r="FJ78" i="11"/>
  <c r="FI78" i="11"/>
  <c r="FG78" i="11"/>
  <c r="FF78" i="11"/>
  <c r="FE78" i="11"/>
  <c r="FB78" i="11"/>
  <c r="FA78" i="11"/>
  <c r="EZ78" i="11"/>
  <c r="EF78" i="11"/>
  <c r="EE78" i="11"/>
  <c r="ED78" i="11"/>
  <c r="EA78" i="11"/>
  <c r="DZ78" i="11"/>
  <c r="DY78" i="11"/>
  <c r="DW78" i="11"/>
  <c r="DV78" i="11"/>
  <c r="DU78" i="11"/>
  <c r="DR78" i="11"/>
  <c r="DQ78" i="11"/>
  <c r="DP78" i="11"/>
  <c r="DN78" i="11"/>
  <c r="DM78" i="11"/>
  <c r="DL78" i="11"/>
  <c r="DI78" i="11"/>
  <c r="DH78" i="11"/>
  <c r="DG78" i="11"/>
  <c r="DE78" i="11"/>
  <c r="DD78" i="11"/>
  <c r="DC78" i="11"/>
  <c r="CZ78" i="11"/>
  <c r="CY78" i="11"/>
  <c r="CX78" i="11"/>
  <c r="CV78" i="11"/>
  <c r="CU78" i="11"/>
  <c r="CT78" i="11"/>
  <c r="CQ78" i="11"/>
  <c r="CP78" i="11"/>
  <c r="CO78" i="11"/>
  <c r="CM78" i="11"/>
  <c r="CL78" i="11"/>
  <c r="CK78" i="11"/>
  <c r="CH78" i="11"/>
  <c r="CG78" i="11"/>
  <c r="CF78" i="11"/>
  <c r="CD78" i="11"/>
  <c r="CC78" i="11"/>
  <c r="CB78" i="11"/>
  <c r="BY78" i="11"/>
  <c r="BX78" i="11"/>
  <c r="BW78" i="11"/>
  <c r="BU78" i="11"/>
  <c r="BT78" i="11"/>
  <c r="BS78" i="11"/>
  <c r="BP78" i="11"/>
  <c r="BO78" i="11"/>
  <c r="BN78" i="11"/>
  <c r="BL78" i="11"/>
  <c r="BK78" i="11"/>
  <c r="BJ78" i="11"/>
  <c r="BG78" i="11"/>
  <c r="BF78" i="11"/>
  <c r="BE78" i="11"/>
  <c r="BC78" i="11"/>
  <c r="BB78" i="11"/>
  <c r="BA78" i="11"/>
  <c r="AX78" i="11"/>
  <c r="AW78" i="11"/>
  <c r="AV78" i="11"/>
  <c r="AT78" i="11"/>
  <c r="AS78" i="11"/>
  <c r="AR78" i="11"/>
  <c r="AO78" i="11"/>
  <c r="AN78" i="11"/>
  <c r="AM78" i="11"/>
  <c r="AK78" i="11"/>
  <c r="AJ78" i="11"/>
  <c r="AI78" i="11"/>
  <c r="AF78" i="11"/>
  <c r="AE78" i="11"/>
  <c r="AD78" i="11"/>
  <c r="AB78" i="11"/>
  <c r="AA78" i="11"/>
  <c r="Z78" i="11"/>
  <c r="W78" i="11"/>
  <c r="V78" i="11"/>
  <c r="U78" i="11"/>
  <c r="S78" i="11"/>
  <c r="R78" i="11"/>
  <c r="Q78" i="11"/>
  <c r="N78" i="11"/>
  <c r="M78" i="11"/>
  <c r="L78" i="11"/>
  <c r="J78" i="11"/>
  <c r="I78" i="11"/>
  <c r="H78" i="11"/>
  <c r="E78" i="11"/>
  <c r="D78" i="11"/>
  <c r="C78" i="11"/>
  <c r="HI77" i="11"/>
  <c r="HH77" i="11"/>
  <c r="HG77" i="11"/>
  <c r="HD77" i="11"/>
  <c r="HC77" i="11"/>
  <c r="HB77" i="11"/>
  <c r="GZ77" i="11"/>
  <c r="GY77" i="11"/>
  <c r="GX77" i="11"/>
  <c r="GU77" i="11"/>
  <c r="GT77" i="11"/>
  <c r="GS77" i="11"/>
  <c r="GQ77" i="11"/>
  <c r="GP77" i="11"/>
  <c r="GO77" i="11"/>
  <c r="GL77" i="11"/>
  <c r="GK77" i="11"/>
  <c r="GJ77" i="11"/>
  <c r="GH77" i="11"/>
  <c r="GG77" i="11"/>
  <c r="GF77" i="11"/>
  <c r="GC77" i="11"/>
  <c r="GB77" i="11"/>
  <c r="GA77" i="11"/>
  <c r="FY77" i="11"/>
  <c r="FX77" i="11"/>
  <c r="FW77" i="11"/>
  <c r="FT77" i="11"/>
  <c r="FS77" i="11"/>
  <c r="FR77" i="11"/>
  <c r="FP77" i="11"/>
  <c r="FO77" i="11"/>
  <c r="FN77" i="11"/>
  <c r="FK77" i="11"/>
  <c r="FJ77" i="11"/>
  <c r="FI77" i="11"/>
  <c r="FG77" i="11"/>
  <c r="FF77" i="11"/>
  <c r="FE77" i="11"/>
  <c r="FB77" i="11"/>
  <c r="FA77" i="11"/>
  <c r="EZ77" i="11"/>
  <c r="EF77" i="11"/>
  <c r="EE77" i="11"/>
  <c r="ED77" i="11"/>
  <c r="EA77" i="11"/>
  <c r="DZ77" i="11"/>
  <c r="DY77" i="11"/>
  <c r="DW77" i="11"/>
  <c r="DV77" i="11"/>
  <c r="DU77" i="11"/>
  <c r="DR77" i="11"/>
  <c r="DQ77" i="11"/>
  <c r="DP77" i="11"/>
  <c r="DN77" i="11"/>
  <c r="DM77" i="11"/>
  <c r="DL77" i="11"/>
  <c r="DI77" i="11"/>
  <c r="DH77" i="11"/>
  <c r="DG77" i="11"/>
  <c r="DE77" i="11"/>
  <c r="DD77" i="11"/>
  <c r="DC77" i="11"/>
  <c r="CZ77" i="11"/>
  <c r="CY77" i="11"/>
  <c r="CX77" i="11"/>
  <c r="CV77" i="11"/>
  <c r="CU77" i="11"/>
  <c r="CT77" i="11"/>
  <c r="CQ77" i="11"/>
  <c r="CP77" i="11"/>
  <c r="CO77" i="11"/>
  <c r="CM77" i="11"/>
  <c r="CL77" i="11"/>
  <c r="CK77" i="11"/>
  <c r="CH77" i="11"/>
  <c r="CG77" i="11"/>
  <c r="CF77" i="11"/>
  <c r="CD77" i="11"/>
  <c r="CC77" i="11"/>
  <c r="CB77" i="11"/>
  <c r="BY77" i="11"/>
  <c r="BX77" i="11"/>
  <c r="BW77" i="11"/>
  <c r="BU77" i="11"/>
  <c r="BT77" i="11"/>
  <c r="BS77" i="11"/>
  <c r="BP77" i="11"/>
  <c r="BO77" i="11"/>
  <c r="BN77" i="11"/>
  <c r="BL77" i="11"/>
  <c r="BK77" i="11"/>
  <c r="BJ77" i="11"/>
  <c r="BG77" i="11"/>
  <c r="BF77" i="11"/>
  <c r="BE77" i="11"/>
  <c r="BC77" i="11"/>
  <c r="BB77" i="11"/>
  <c r="BA77" i="11"/>
  <c r="AX77" i="11"/>
  <c r="AW77" i="11"/>
  <c r="AV77" i="11"/>
  <c r="AT77" i="11"/>
  <c r="AS77" i="11"/>
  <c r="AR77" i="11"/>
  <c r="AO77" i="11"/>
  <c r="AN77" i="11"/>
  <c r="AM77" i="11"/>
  <c r="AK77" i="11"/>
  <c r="AJ77" i="11"/>
  <c r="AI77" i="11"/>
  <c r="AF77" i="11"/>
  <c r="AE77" i="11"/>
  <c r="AD77" i="11"/>
  <c r="AB77" i="11"/>
  <c r="AA77" i="11"/>
  <c r="Z77" i="11"/>
  <c r="W77" i="11"/>
  <c r="V77" i="11"/>
  <c r="U77" i="11"/>
  <c r="S77" i="11"/>
  <c r="R77" i="11"/>
  <c r="Q77" i="11"/>
  <c r="N77" i="11"/>
  <c r="M77" i="11"/>
  <c r="L77" i="11"/>
  <c r="J77" i="11"/>
  <c r="I77" i="11"/>
  <c r="H77" i="11"/>
  <c r="E77" i="11"/>
  <c r="D77" i="11"/>
  <c r="C77" i="11"/>
  <c r="HI76" i="11"/>
  <c r="HH76" i="11"/>
  <c r="HG76" i="11"/>
  <c r="HD76" i="11"/>
  <c r="HC76" i="11"/>
  <c r="HB76" i="11"/>
  <c r="GZ76" i="11"/>
  <c r="GY76" i="11"/>
  <c r="GX76" i="11"/>
  <c r="GU76" i="11"/>
  <c r="GT76" i="11"/>
  <c r="GS76" i="11"/>
  <c r="GQ76" i="11"/>
  <c r="GP76" i="11"/>
  <c r="GO76" i="11"/>
  <c r="GL76" i="11"/>
  <c r="GK76" i="11"/>
  <c r="GJ76" i="11"/>
  <c r="GH76" i="11"/>
  <c r="GG76" i="11"/>
  <c r="GF76" i="11"/>
  <c r="GC76" i="11"/>
  <c r="GB76" i="11"/>
  <c r="GA76" i="11"/>
  <c r="FY76" i="11"/>
  <c r="FX76" i="11"/>
  <c r="FW76" i="11"/>
  <c r="FT76" i="11"/>
  <c r="FS76" i="11"/>
  <c r="FR76" i="11"/>
  <c r="FP76" i="11"/>
  <c r="FO76" i="11"/>
  <c r="FN76" i="11"/>
  <c r="FK76" i="11"/>
  <c r="FJ76" i="11"/>
  <c r="FI76" i="11"/>
  <c r="FG76" i="11"/>
  <c r="FF76" i="11"/>
  <c r="FE76" i="11"/>
  <c r="FB76" i="11"/>
  <c r="FA76" i="11"/>
  <c r="EZ76" i="11"/>
  <c r="EF76" i="11"/>
  <c r="EE76" i="11"/>
  <c r="ED76" i="11"/>
  <c r="EA76" i="11"/>
  <c r="DZ76" i="11"/>
  <c r="DY76" i="11"/>
  <c r="DW76" i="11"/>
  <c r="DV76" i="11"/>
  <c r="DU76" i="11"/>
  <c r="DR76" i="11"/>
  <c r="DQ76" i="11"/>
  <c r="DP76" i="11"/>
  <c r="DN76" i="11"/>
  <c r="DM76" i="11"/>
  <c r="DL76" i="11"/>
  <c r="DI76" i="11"/>
  <c r="DH76" i="11"/>
  <c r="DG76" i="11"/>
  <c r="DE76" i="11"/>
  <c r="DD76" i="11"/>
  <c r="DC76" i="11"/>
  <c r="CZ76" i="11"/>
  <c r="CY76" i="11"/>
  <c r="CX76" i="11"/>
  <c r="CV76" i="11"/>
  <c r="CU76" i="11"/>
  <c r="CT76" i="11"/>
  <c r="CQ76" i="11"/>
  <c r="CP76" i="11"/>
  <c r="CO76" i="11"/>
  <c r="CM76" i="11"/>
  <c r="CL76" i="11"/>
  <c r="CK76" i="11"/>
  <c r="CH76" i="11"/>
  <c r="CG76" i="11"/>
  <c r="CF76" i="11"/>
  <c r="CD76" i="11"/>
  <c r="CC76" i="11"/>
  <c r="CB76" i="11"/>
  <c r="BY76" i="11"/>
  <c r="BX76" i="11"/>
  <c r="BW76" i="11"/>
  <c r="BU76" i="11"/>
  <c r="BT76" i="11"/>
  <c r="BS76" i="11"/>
  <c r="BP76" i="11"/>
  <c r="BO76" i="11"/>
  <c r="BN76" i="11"/>
  <c r="BL76" i="11"/>
  <c r="BK76" i="11"/>
  <c r="BJ76" i="11"/>
  <c r="BG76" i="11"/>
  <c r="BF76" i="11"/>
  <c r="BE76" i="11"/>
  <c r="BC76" i="11"/>
  <c r="BB76" i="11"/>
  <c r="BA76" i="11"/>
  <c r="AX76" i="11"/>
  <c r="AW76" i="11"/>
  <c r="AV76" i="11"/>
  <c r="AT76" i="11"/>
  <c r="AS76" i="11"/>
  <c r="AR76" i="11"/>
  <c r="AO76" i="11"/>
  <c r="AN76" i="11"/>
  <c r="AM76" i="11"/>
  <c r="AK76" i="11"/>
  <c r="AJ76" i="11"/>
  <c r="AI76" i="11"/>
  <c r="AF76" i="11"/>
  <c r="AE76" i="11"/>
  <c r="AD76" i="11"/>
  <c r="AB76" i="11"/>
  <c r="AA76" i="11"/>
  <c r="Z76" i="11"/>
  <c r="W76" i="11"/>
  <c r="V76" i="11"/>
  <c r="U76" i="11"/>
  <c r="S76" i="11"/>
  <c r="R76" i="11"/>
  <c r="Q76" i="11"/>
  <c r="N76" i="11"/>
  <c r="M76" i="11"/>
  <c r="L76" i="11"/>
  <c r="J76" i="11"/>
  <c r="I76" i="11"/>
  <c r="H76" i="11"/>
  <c r="E76" i="11"/>
  <c r="D76" i="11"/>
  <c r="C76" i="11"/>
  <c r="HI75" i="11"/>
  <c r="HH75" i="11"/>
  <c r="HG75" i="11"/>
  <c r="HD75" i="11"/>
  <c r="HC75" i="11"/>
  <c r="HB75" i="11"/>
  <c r="GZ75" i="11"/>
  <c r="GY75" i="11"/>
  <c r="GX75" i="11"/>
  <c r="GU75" i="11"/>
  <c r="GT75" i="11"/>
  <c r="GS75" i="11"/>
  <c r="GQ75" i="11"/>
  <c r="GP75" i="11"/>
  <c r="GO75" i="11"/>
  <c r="GL75" i="11"/>
  <c r="GK75" i="11"/>
  <c r="GJ75" i="11"/>
  <c r="GH75" i="11"/>
  <c r="GG75" i="11"/>
  <c r="GF75" i="11"/>
  <c r="GC75" i="11"/>
  <c r="GB75" i="11"/>
  <c r="GA75" i="11"/>
  <c r="FY75" i="11"/>
  <c r="FX75" i="11"/>
  <c r="FW75" i="11"/>
  <c r="FT75" i="11"/>
  <c r="FS75" i="11"/>
  <c r="FR75" i="11"/>
  <c r="FP75" i="11"/>
  <c r="FO75" i="11"/>
  <c r="FN75" i="11"/>
  <c r="FK75" i="11"/>
  <c r="FJ75" i="11"/>
  <c r="FI75" i="11"/>
  <c r="FG75" i="11"/>
  <c r="FF75" i="11"/>
  <c r="FE75" i="11"/>
  <c r="FB75" i="11"/>
  <c r="FA75" i="11"/>
  <c r="EZ75" i="11"/>
  <c r="EF75" i="11"/>
  <c r="EE75" i="11"/>
  <c r="ED75" i="11"/>
  <c r="EA75" i="11"/>
  <c r="DZ75" i="11"/>
  <c r="DY75" i="11"/>
  <c r="DW75" i="11"/>
  <c r="DV75" i="11"/>
  <c r="DU75" i="11"/>
  <c r="DR75" i="11"/>
  <c r="DQ75" i="11"/>
  <c r="DP75" i="11"/>
  <c r="DN75" i="11"/>
  <c r="DM75" i="11"/>
  <c r="DL75" i="11"/>
  <c r="DI75" i="11"/>
  <c r="DH75" i="11"/>
  <c r="DG75" i="11"/>
  <c r="DE75" i="11"/>
  <c r="DD75" i="11"/>
  <c r="DC75" i="11"/>
  <c r="CZ75" i="11"/>
  <c r="CY75" i="11"/>
  <c r="CX75" i="11"/>
  <c r="CV75" i="11"/>
  <c r="CU75" i="11"/>
  <c r="CT75" i="11"/>
  <c r="CQ75" i="11"/>
  <c r="CP75" i="11"/>
  <c r="CO75" i="11"/>
  <c r="CM75" i="11"/>
  <c r="CL75" i="11"/>
  <c r="CK75" i="11"/>
  <c r="CH75" i="11"/>
  <c r="CG75" i="11"/>
  <c r="CF75" i="11"/>
  <c r="CD75" i="11"/>
  <c r="CC75" i="11"/>
  <c r="CB75" i="11"/>
  <c r="BY75" i="11"/>
  <c r="BX75" i="11"/>
  <c r="BW75" i="11"/>
  <c r="BU75" i="11"/>
  <c r="BT75" i="11"/>
  <c r="BS75" i="11"/>
  <c r="BP75" i="11"/>
  <c r="BO75" i="11"/>
  <c r="BN75" i="11"/>
  <c r="BL75" i="11"/>
  <c r="BK75" i="11"/>
  <c r="BJ75" i="11"/>
  <c r="BG75" i="11"/>
  <c r="BF75" i="11"/>
  <c r="BE75" i="11"/>
  <c r="BC75" i="11"/>
  <c r="BB75" i="11"/>
  <c r="BA75" i="11"/>
  <c r="AX75" i="11"/>
  <c r="AW75" i="11"/>
  <c r="AV75" i="11"/>
  <c r="AT75" i="11"/>
  <c r="AS75" i="11"/>
  <c r="AR75" i="11"/>
  <c r="AO75" i="11"/>
  <c r="AN75" i="11"/>
  <c r="AM75" i="11"/>
  <c r="AK75" i="11"/>
  <c r="AJ75" i="11"/>
  <c r="AI75" i="11"/>
  <c r="AF75" i="11"/>
  <c r="AE75" i="11"/>
  <c r="AD75" i="11"/>
  <c r="AB75" i="11"/>
  <c r="AA75" i="11"/>
  <c r="Z75" i="11"/>
  <c r="W75" i="11"/>
  <c r="V75" i="11"/>
  <c r="U75" i="11"/>
  <c r="S75" i="11"/>
  <c r="R75" i="11"/>
  <c r="Q75" i="11"/>
  <c r="N75" i="11"/>
  <c r="M75" i="11"/>
  <c r="L75" i="11"/>
  <c r="J75" i="11"/>
  <c r="I75" i="11"/>
  <c r="H75" i="11"/>
  <c r="E75" i="11"/>
  <c r="D75" i="11"/>
  <c r="C75" i="11"/>
  <c r="HI74" i="11"/>
  <c r="HH74" i="11"/>
  <c r="HG74" i="11"/>
  <c r="HD74" i="11"/>
  <c r="HC74" i="11"/>
  <c r="HB74" i="11"/>
  <c r="GZ74" i="11"/>
  <c r="GY74" i="11"/>
  <c r="GX74" i="11"/>
  <c r="GU74" i="11"/>
  <c r="GT74" i="11"/>
  <c r="GS74" i="11"/>
  <c r="GQ74" i="11"/>
  <c r="GP74" i="11"/>
  <c r="GO74" i="11"/>
  <c r="GL74" i="11"/>
  <c r="GK74" i="11"/>
  <c r="GJ74" i="11"/>
  <c r="GH74" i="11"/>
  <c r="GG74" i="11"/>
  <c r="GF74" i="11"/>
  <c r="GC74" i="11"/>
  <c r="GB74" i="11"/>
  <c r="GA74" i="11"/>
  <c r="FY74" i="11"/>
  <c r="FX74" i="11"/>
  <c r="FW74" i="11"/>
  <c r="FT74" i="11"/>
  <c r="FS74" i="11"/>
  <c r="FR74" i="11"/>
  <c r="FP74" i="11"/>
  <c r="FO74" i="11"/>
  <c r="FN74" i="11"/>
  <c r="FK74" i="11"/>
  <c r="FJ74" i="11"/>
  <c r="FI74" i="11"/>
  <c r="FG74" i="11"/>
  <c r="FF74" i="11"/>
  <c r="FE74" i="11"/>
  <c r="FB74" i="11"/>
  <c r="FA74" i="11"/>
  <c r="EZ74" i="11"/>
  <c r="EF74" i="11"/>
  <c r="EE74" i="11"/>
  <c r="ED74" i="11"/>
  <c r="EA74" i="11"/>
  <c r="DZ74" i="11"/>
  <c r="DY74" i="11"/>
  <c r="DW74" i="11"/>
  <c r="DV74" i="11"/>
  <c r="DU74" i="11"/>
  <c r="DR74" i="11"/>
  <c r="DQ74" i="11"/>
  <c r="DP74" i="11"/>
  <c r="DN74" i="11"/>
  <c r="DM74" i="11"/>
  <c r="DL74" i="11"/>
  <c r="DI74" i="11"/>
  <c r="DH74" i="11"/>
  <c r="DG74" i="11"/>
  <c r="DE74" i="11"/>
  <c r="DD74" i="11"/>
  <c r="DC74" i="11"/>
  <c r="CZ74" i="11"/>
  <c r="CY74" i="11"/>
  <c r="CX74" i="11"/>
  <c r="CV74" i="11"/>
  <c r="CU74" i="11"/>
  <c r="CT74" i="11"/>
  <c r="CQ74" i="11"/>
  <c r="CP74" i="11"/>
  <c r="CO74" i="11"/>
  <c r="CM74" i="11"/>
  <c r="CL74" i="11"/>
  <c r="CK74" i="11"/>
  <c r="CH74" i="11"/>
  <c r="CG74" i="11"/>
  <c r="CF74" i="11"/>
  <c r="CD74" i="11"/>
  <c r="CC74" i="11"/>
  <c r="CB74" i="11"/>
  <c r="BY74" i="11"/>
  <c r="BX74" i="11"/>
  <c r="BW74" i="11"/>
  <c r="BU74" i="11"/>
  <c r="BT74" i="11"/>
  <c r="BS74" i="11"/>
  <c r="BP74" i="11"/>
  <c r="BO74" i="11"/>
  <c r="BN74" i="11"/>
  <c r="BL74" i="11"/>
  <c r="BK74" i="11"/>
  <c r="BJ74" i="11"/>
  <c r="BG74" i="11"/>
  <c r="BF74" i="11"/>
  <c r="BE74" i="11"/>
  <c r="BC74" i="11"/>
  <c r="BB74" i="11"/>
  <c r="BA74" i="11"/>
  <c r="AX74" i="11"/>
  <c r="AW74" i="11"/>
  <c r="AV74" i="11"/>
  <c r="AT74" i="11"/>
  <c r="AS74" i="11"/>
  <c r="AR74" i="11"/>
  <c r="AO74" i="11"/>
  <c r="AN74" i="11"/>
  <c r="AM74" i="11"/>
  <c r="AK74" i="11"/>
  <c r="AJ74" i="11"/>
  <c r="AI74" i="11"/>
  <c r="AF74" i="11"/>
  <c r="AE74" i="11"/>
  <c r="AD74" i="11"/>
  <c r="AB74" i="11"/>
  <c r="AA74" i="11"/>
  <c r="Z74" i="11"/>
  <c r="W74" i="11"/>
  <c r="V74" i="11"/>
  <c r="U74" i="11"/>
  <c r="S74" i="11"/>
  <c r="R74" i="11"/>
  <c r="Q74" i="11"/>
  <c r="N74" i="11"/>
  <c r="M74" i="11"/>
  <c r="L74" i="11"/>
  <c r="J74" i="11"/>
  <c r="I74" i="11"/>
  <c r="H74" i="11"/>
  <c r="E74" i="11"/>
  <c r="D74" i="11"/>
  <c r="C74" i="11"/>
  <c r="HI73" i="11"/>
  <c r="HH73" i="11"/>
  <c r="HG73" i="11"/>
  <c r="HD73" i="11"/>
  <c r="HC73" i="11"/>
  <c r="HB73" i="11"/>
  <c r="GZ73" i="11"/>
  <c r="GY73" i="11"/>
  <c r="GX73" i="11"/>
  <c r="GU73" i="11"/>
  <c r="GT73" i="11"/>
  <c r="GS73" i="11"/>
  <c r="GQ73" i="11"/>
  <c r="GP73" i="11"/>
  <c r="GO73" i="11"/>
  <c r="GL73" i="11"/>
  <c r="GK73" i="11"/>
  <c r="GJ73" i="11"/>
  <c r="GH73" i="11"/>
  <c r="GG73" i="11"/>
  <c r="GF73" i="11"/>
  <c r="GC73" i="11"/>
  <c r="GB73" i="11"/>
  <c r="GA73" i="11"/>
  <c r="FY73" i="11"/>
  <c r="FX73" i="11"/>
  <c r="FW73" i="11"/>
  <c r="FT73" i="11"/>
  <c r="FS73" i="11"/>
  <c r="FR73" i="11"/>
  <c r="FP73" i="11"/>
  <c r="FO73" i="11"/>
  <c r="FN73" i="11"/>
  <c r="FK73" i="11"/>
  <c r="FJ73" i="11"/>
  <c r="FI73" i="11"/>
  <c r="FG73" i="11"/>
  <c r="FF73" i="11"/>
  <c r="FE73" i="11"/>
  <c r="FB73" i="11"/>
  <c r="FA73" i="11"/>
  <c r="EZ73" i="11"/>
  <c r="EF73" i="11"/>
  <c r="EE73" i="11"/>
  <c r="ED73" i="11"/>
  <c r="EA73" i="11"/>
  <c r="DZ73" i="11"/>
  <c r="DY73" i="11"/>
  <c r="DW73" i="11"/>
  <c r="DV73" i="11"/>
  <c r="DU73" i="11"/>
  <c r="DR73" i="11"/>
  <c r="DQ73" i="11"/>
  <c r="DP73" i="11"/>
  <c r="DN73" i="11"/>
  <c r="DM73" i="11"/>
  <c r="DL73" i="11"/>
  <c r="DI73" i="11"/>
  <c r="DH73" i="11"/>
  <c r="DG73" i="11"/>
  <c r="DE73" i="11"/>
  <c r="DD73" i="11"/>
  <c r="DC73" i="11"/>
  <c r="CZ73" i="11"/>
  <c r="CY73" i="11"/>
  <c r="CX73" i="11"/>
  <c r="CV73" i="11"/>
  <c r="CU73" i="11"/>
  <c r="CT73" i="11"/>
  <c r="CQ73" i="11"/>
  <c r="CP73" i="11"/>
  <c r="CO73" i="11"/>
  <c r="CM73" i="11"/>
  <c r="CL73" i="11"/>
  <c r="CK73" i="11"/>
  <c r="CH73" i="11"/>
  <c r="CG73" i="11"/>
  <c r="CF73" i="11"/>
  <c r="CD73" i="11"/>
  <c r="CC73" i="11"/>
  <c r="CB73" i="11"/>
  <c r="BY73" i="11"/>
  <c r="BX73" i="11"/>
  <c r="BW73" i="11"/>
  <c r="BU73" i="11"/>
  <c r="BT73" i="11"/>
  <c r="BS73" i="11"/>
  <c r="BP73" i="11"/>
  <c r="BO73" i="11"/>
  <c r="BN73" i="11"/>
  <c r="BL73" i="11"/>
  <c r="BK73" i="11"/>
  <c r="BJ73" i="11"/>
  <c r="BG73" i="11"/>
  <c r="BF73" i="11"/>
  <c r="BE73" i="11"/>
  <c r="BC73" i="11"/>
  <c r="BB73" i="11"/>
  <c r="BA73" i="11"/>
  <c r="AX73" i="11"/>
  <c r="AW73" i="11"/>
  <c r="AV73" i="11"/>
  <c r="AT73" i="11"/>
  <c r="AS73" i="11"/>
  <c r="AR73" i="11"/>
  <c r="AO73" i="11"/>
  <c r="AN73" i="11"/>
  <c r="AM73" i="11"/>
  <c r="AK73" i="11"/>
  <c r="AJ73" i="11"/>
  <c r="AI73" i="11"/>
  <c r="AF73" i="11"/>
  <c r="AE73" i="11"/>
  <c r="AD73" i="11"/>
  <c r="AB73" i="11"/>
  <c r="AA73" i="11"/>
  <c r="Z73" i="11"/>
  <c r="W73" i="11"/>
  <c r="V73" i="11"/>
  <c r="U73" i="11"/>
  <c r="S73" i="11"/>
  <c r="R73" i="11"/>
  <c r="Q73" i="11"/>
  <c r="N73" i="11"/>
  <c r="M73" i="11"/>
  <c r="L73" i="11"/>
  <c r="J73" i="11"/>
  <c r="I73" i="11"/>
  <c r="H73" i="11"/>
  <c r="E73" i="11"/>
  <c r="D73" i="11"/>
  <c r="C73" i="11"/>
  <c r="HI72" i="11"/>
  <c r="HH72" i="11"/>
  <c r="HG72" i="11"/>
  <c r="HD72" i="11"/>
  <c r="HC72" i="11"/>
  <c r="HB72" i="11"/>
  <c r="GZ72" i="11"/>
  <c r="GY72" i="11"/>
  <c r="GX72" i="11"/>
  <c r="GU72" i="11"/>
  <c r="GT72" i="11"/>
  <c r="GS72" i="11"/>
  <c r="GQ72" i="11"/>
  <c r="GP72" i="11"/>
  <c r="GO72" i="11"/>
  <c r="GL72" i="11"/>
  <c r="GK72" i="11"/>
  <c r="GJ72" i="11"/>
  <c r="GH72" i="11"/>
  <c r="GG72" i="11"/>
  <c r="GF72" i="11"/>
  <c r="GC72" i="11"/>
  <c r="GB72" i="11"/>
  <c r="GA72" i="11"/>
  <c r="FY72" i="11"/>
  <c r="FX72" i="11"/>
  <c r="FW72" i="11"/>
  <c r="FT72" i="11"/>
  <c r="FS72" i="11"/>
  <c r="FR72" i="11"/>
  <c r="FP72" i="11"/>
  <c r="FO72" i="11"/>
  <c r="FN72" i="11"/>
  <c r="FK72" i="11"/>
  <c r="FJ72" i="11"/>
  <c r="FI72" i="11"/>
  <c r="FG72" i="11"/>
  <c r="FF72" i="11"/>
  <c r="FE72" i="11"/>
  <c r="FB72" i="11"/>
  <c r="FA72" i="11"/>
  <c r="EZ72" i="11"/>
  <c r="EF72" i="11"/>
  <c r="EE72" i="11"/>
  <c r="ED72" i="11"/>
  <c r="EA72" i="11"/>
  <c r="DZ72" i="11"/>
  <c r="DY72" i="11"/>
  <c r="DW72" i="11"/>
  <c r="DV72" i="11"/>
  <c r="DU72" i="11"/>
  <c r="DR72" i="11"/>
  <c r="DQ72" i="11"/>
  <c r="DP72" i="11"/>
  <c r="DN72" i="11"/>
  <c r="DM72" i="11"/>
  <c r="DL72" i="11"/>
  <c r="DI72" i="11"/>
  <c r="DH72" i="11"/>
  <c r="DG72" i="11"/>
  <c r="DE72" i="11"/>
  <c r="DD72" i="11"/>
  <c r="DC72" i="11"/>
  <c r="CZ72" i="11"/>
  <c r="CY72" i="11"/>
  <c r="CX72" i="11"/>
  <c r="CV72" i="11"/>
  <c r="CU72" i="11"/>
  <c r="CT72" i="11"/>
  <c r="CQ72" i="11"/>
  <c r="CP72" i="11"/>
  <c r="CO72" i="11"/>
  <c r="CM72" i="11"/>
  <c r="CL72" i="11"/>
  <c r="CK72" i="11"/>
  <c r="CH72" i="11"/>
  <c r="CG72" i="11"/>
  <c r="CF72" i="11"/>
  <c r="CD72" i="11"/>
  <c r="CC72" i="11"/>
  <c r="CB72" i="11"/>
  <c r="BY72" i="11"/>
  <c r="BX72" i="11"/>
  <c r="BW72" i="11"/>
  <c r="BU72" i="11"/>
  <c r="BT72" i="11"/>
  <c r="BS72" i="11"/>
  <c r="BP72" i="11"/>
  <c r="BO72" i="11"/>
  <c r="BN72" i="11"/>
  <c r="BL72" i="11"/>
  <c r="BK72" i="11"/>
  <c r="BJ72" i="11"/>
  <c r="BG72" i="11"/>
  <c r="BF72" i="11"/>
  <c r="BE72" i="11"/>
  <c r="BC72" i="11"/>
  <c r="BB72" i="11"/>
  <c r="BA72" i="11"/>
  <c r="AX72" i="11"/>
  <c r="AW72" i="11"/>
  <c r="AV72" i="11"/>
  <c r="AT72" i="11"/>
  <c r="AS72" i="11"/>
  <c r="AR72" i="11"/>
  <c r="AO72" i="11"/>
  <c r="AN72" i="11"/>
  <c r="AM72" i="11"/>
  <c r="AK72" i="11"/>
  <c r="AJ72" i="11"/>
  <c r="AI72" i="11"/>
  <c r="AF72" i="11"/>
  <c r="AE72" i="11"/>
  <c r="AD72" i="11"/>
  <c r="AB72" i="11"/>
  <c r="AA72" i="11"/>
  <c r="Z72" i="11"/>
  <c r="W72" i="11"/>
  <c r="V72" i="11"/>
  <c r="U72" i="11"/>
  <c r="S72" i="11"/>
  <c r="R72" i="11"/>
  <c r="Q72" i="11"/>
  <c r="N72" i="11"/>
  <c r="M72" i="11"/>
  <c r="L72" i="11"/>
  <c r="J72" i="11"/>
  <c r="I72" i="11"/>
  <c r="H72" i="11"/>
  <c r="E72" i="11"/>
  <c r="D72" i="11"/>
  <c r="C72" i="11"/>
  <c r="HI71" i="11"/>
  <c r="HH71" i="11"/>
  <c r="HG71" i="11"/>
  <c r="HD71" i="11"/>
  <c r="HC71" i="11"/>
  <c r="HB71" i="11"/>
  <c r="GZ71" i="11"/>
  <c r="GY71" i="11"/>
  <c r="GX71" i="11"/>
  <c r="GU71" i="11"/>
  <c r="GT71" i="11"/>
  <c r="GS71" i="11"/>
  <c r="GQ71" i="11"/>
  <c r="GP71" i="11"/>
  <c r="GO71" i="11"/>
  <c r="GL71" i="11"/>
  <c r="GK71" i="11"/>
  <c r="GJ71" i="11"/>
  <c r="GH71" i="11"/>
  <c r="GG71" i="11"/>
  <c r="GF71" i="11"/>
  <c r="GC71" i="11"/>
  <c r="GB71" i="11"/>
  <c r="GA71" i="11"/>
  <c r="FY71" i="11"/>
  <c r="FX71" i="11"/>
  <c r="FW71" i="11"/>
  <c r="FT71" i="11"/>
  <c r="FS71" i="11"/>
  <c r="FR71" i="11"/>
  <c r="FP71" i="11"/>
  <c r="FO71" i="11"/>
  <c r="FN71" i="11"/>
  <c r="FK71" i="11"/>
  <c r="FJ71" i="11"/>
  <c r="FI71" i="11"/>
  <c r="FG71" i="11"/>
  <c r="FF71" i="11"/>
  <c r="FE71" i="11"/>
  <c r="FB71" i="11"/>
  <c r="FA71" i="11"/>
  <c r="EZ71" i="11"/>
  <c r="EF71" i="11"/>
  <c r="EE71" i="11"/>
  <c r="ED71" i="11"/>
  <c r="EA71" i="11"/>
  <c r="DZ71" i="11"/>
  <c r="DY71" i="11"/>
  <c r="DW71" i="11"/>
  <c r="DV71" i="11"/>
  <c r="DU71" i="11"/>
  <c r="DR71" i="11"/>
  <c r="DQ71" i="11"/>
  <c r="DP71" i="11"/>
  <c r="DN71" i="11"/>
  <c r="DM71" i="11"/>
  <c r="DL71" i="11"/>
  <c r="DI71" i="11"/>
  <c r="DH71" i="11"/>
  <c r="DG71" i="11"/>
  <c r="DE71" i="11"/>
  <c r="DD71" i="11"/>
  <c r="DC71" i="11"/>
  <c r="CZ71" i="11"/>
  <c r="CY71" i="11"/>
  <c r="CX71" i="11"/>
  <c r="CV71" i="11"/>
  <c r="CU71" i="11"/>
  <c r="CT71" i="11"/>
  <c r="CQ71" i="11"/>
  <c r="CP71" i="11"/>
  <c r="CO71" i="11"/>
  <c r="CM71" i="11"/>
  <c r="CL71" i="11"/>
  <c r="CK71" i="11"/>
  <c r="CH71" i="11"/>
  <c r="CG71" i="11"/>
  <c r="CF71" i="11"/>
  <c r="CD71" i="11"/>
  <c r="CC71" i="11"/>
  <c r="CB71" i="11"/>
  <c r="BY71" i="11"/>
  <c r="BX71" i="11"/>
  <c r="BW71" i="11"/>
  <c r="BU71" i="11"/>
  <c r="BT71" i="11"/>
  <c r="BS71" i="11"/>
  <c r="BP71" i="11"/>
  <c r="BO71" i="11"/>
  <c r="BN71" i="11"/>
  <c r="BL71" i="11"/>
  <c r="BK71" i="11"/>
  <c r="BJ71" i="11"/>
  <c r="BG71" i="11"/>
  <c r="BF71" i="11"/>
  <c r="BE71" i="11"/>
  <c r="BC71" i="11"/>
  <c r="BB71" i="11"/>
  <c r="BA71" i="11"/>
  <c r="AX71" i="11"/>
  <c r="AW71" i="11"/>
  <c r="AV71" i="11"/>
  <c r="AT71" i="11"/>
  <c r="AS71" i="11"/>
  <c r="AR71" i="11"/>
  <c r="AO71" i="11"/>
  <c r="AN71" i="11"/>
  <c r="AM71" i="11"/>
  <c r="AK71" i="11"/>
  <c r="AJ71" i="11"/>
  <c r="AI71" i="11"/>
  <c r="AF71" i="11"/>
  <c r="AE71" i="11"/>
  <c r="AD71" i="11"/>
  <c r="AB71" i="11"/>
  <c r="AA71" i="11"/>
  <c r="Z71" i="11"/>
  <c r="W71" i="11"/>
  <c r="V71" i="11"/>
  <c r="U71" i="11"/>
  <c r="S71" i="11"/>
  <c r="R71" i="11"/>
  <c r="Q71" i="11"/>
  <c r="N71" i="11"/>
  <c r="M71" i="11"/>
  <c r="L71" i="11"/>
  <c r="J71" i="11"/>
  <c r="I71" i="11"/>
  <c r="H71" i="11"/>
  <c r="E71" i="11"/>
  <c r="D71" i="11"/>
  <c r="C71" i="11"/>
  <c r="HI70" i="11"/>
  <c r="HH70" i="11"/>
  <c r="HG70" i="11"/>
  <c r="HD70" i="11"/>
  <c r="HC70" i="11"/>
  <c r="HB70" i="11"/>
  <c r="GZ70" i="11"/>
  <c r="GY70" i="11"/>
  <c r="GX70" i="11"/>
  <c r="GU70" i="11"/>
  <c r="GT70" i="11"/>
  <c r="GS70" i="11"/>
  <c r="GQ70" i="11"/>
  <c r="GP70" i="11"/>
  <c r="GO70" i="11"/>
  <c r="GL70" i="11"/>
  <c r="GK70" i="11"/>
  <c r="GJ70" i="11"/>
  <c r="GH70" i="11"/>
  <c r="GG70" i="11"/>
  <c r="GF70" i="11"/>
  <c r="GC70" i="11"/>
  <c r="GB70" i="11"/>
  <c r="GA70" i="11"/>
  <c r="FY70" i="11"/>
  <c r="FX70" i="11"/>
  <c r="FW70" i="11"/>
  <c r="FT70" i="11"/>
  <c r="FS70" i="11"/>
  <c r="FR70" i="11"/>
  <c r="FP70" i="11"/>
  <c r="FO70" i="11"/>
  <c r="FN70" i="11"/>
  <c r="FK70" i="11"/>
  <c r="FJ70" i="11"/>
  <c r="FI70" i="11"/>
  <c r="FG70" i="11"/>
  <c r="FF70" i="11"/>
  <c r="FE70" i="11"/>
  <c r="FB70" i="11"/>
  <c r="FA70" i="11"/>
  <c r="EZ70" i="11"/>
  <c r="EF70" i="11"/>
  <c r="EE70" i="11"/>
  <c r="ED70" i="11"/>
  <c r="EA70" i="11"/>
  <c r="DZ70" i="11"/>
  <c r="DY70" i="11"/>
  <c r="DW70" i="11"/>
  <c r="DV70" i="11"/>
  <c r="DU70" i="11"/>
  <c r="DR70" i="11"/>
  <c r="DQ70" i="11"/>
  <c r="DP70" i="11"/>
  <c r="DN70" i="11"/>
  <c r="DM70" i="11"/>
  <c r="DL70" i="11"/>
  <c r="DI70" i="11"/>
  <c r="DH70" i="11"/>
  <c r="DG70" i="11"/>
  <c r="DE70" i="11"/>
  <c r="DD70" i="11"/>
  <c r="DC70" i="11"/>
  <c r="CZ70" i="11"/>
  <c r="CY70" i="11"/>
  <c r="CX70" i="11"/>
  <c r="CV70" i="11"/>
  <c r="CU70" i="11"/>
  <c r="CT70" i="11"/>
  <c r="CQ70" i="11"/>
  <c r="CP70" i="11"/>
  <c r="CO70" i="11"/>
  <c r="CM70" i="11"/>
  <c r="CL70" i="11"/>
  <c r="CK70" i="11"/>
  <c r="CH70" i="11"/>
  <c r="CG70" i="11"/>
  <c r="CF70" i="11"/>
  <c r="CD70" i="11"/>
  <c r="CC70" i="11"/>
  <c r="CB70" i="11"/>
  <c r="BY70" i="11"/>
  <c r="BX70" i="11"/>
  <c r="BW70" i="11"/>
  <c r="BU70" i="11"/>
  <c r="BT70" i="11"/>
  <c r="BS70" i="11"/>
  <c r="BP70" i="11"/>
  <c r="BO70" i="11"/>
  <c r="BN70" i="11"/>
  <c r="BL70" i="11"/>
  <c r="BK70" i="11"/>
  <c r="BJ70" i="11"/>
  <c r="BG70" i="11"/>
  <c r="BF70" i="11"/>
  <c r="BE70" i="11"/>
  <c r="BC70" i="11"/>
  <c r="BB70" i="11"/>
  <c r="BA70" i="11"/>
  <c r="AX70" i="11"/>
  <c r="AW70" i="11"/>
  <c r="AV70" i="11"/>
  <c r="AT70" i="11"/>
  <c r="AS70" i="11"/>
  <c r="AR70" i="11"/>
  <c r="AO70" i="11"/>
  <c r="AN70" i="11"/>
  <c r="AM70" i="11"/>
  <c r="AK70" i="11"/>
  <c r="AJ70" i="11"/>
  <c r="AI70" i="11"/>
  <c r="AF70" i="11"/>
  <c r="AE70" i="11"/>
  <c r="AD70" i="11"/>
  <c r="AB70" i="11"/>
  <c r="AA70" i="11"/>
  <c r="Z70" i="11"/>
  <c r="W70" i="11"/>
  <c r="V70" i="11"/>
  <c r="U70" i="11"/>
  <c r="S70" i="11"/>
  <c r="R70" i="11"/>
  <c r="Q70" i="11"/>
  <c r="N70" i="11"/>
  <c r="M70" i="11"/>
  <c r="L70" i="11"/>
  <c r="J70" i="11"/>
  <c r="I70" i="11"/>
  <c r="H70" i="11"/>
  <c r="E70" i="11"/>
  <c r="D70" i="11"/>
  <c r="C70" i="11"/>
  <c r="HI69" i="11"/>
  <c r="HH69" i="11"/>
  <c r="HG69" i="11"/>
  <c r="HD69" i="11"/>
  <c r="HC69" i="11"/>
  <c r="HB69" i="11"/>
  <c r="GZ69" i="11"/>
  <c r="GY69" i="11"/>
  <c r="GX69" i="11"/>
  <c r="GU69" i="11"/>
  <c r="GT69" i="11"/>
  <c r="GS69" i="11"/>
  <c r="GQ69" i="11"/>
  <c r="GP69" i="11"/>
  <c r="GO69" i="11"/>
  <c r="GL69" i="11"/>
  <c r="GK69" i="11"/>
  <c r="GJ69" i="11"/>
  <c r="GH69" i="11"/>
  <c r="GG69" i="11"/>
  <c r="GF69" i="11"/>
  <c r="GC69" i="11"/>
  <c r="GB69" i="11"/>
  <c r="GA69" i="11"/>
  <c r="FY69" i="11"/>
  <c r="FX69" i="11"/>
  <c r="FW69" i="11"/>
  <c r="FT69" i="11"/>
  <c r="FS69" i="11"/>
  <c r="FR69" i="11"/>
  <c r="FP69" i="11"/>
  <c r="FO69" i="11"/>
  <c r="FN69" i="11"/>
  <c r="FK69" i="11"/>
  <c r="FJ69" i="11"/>
  <c r="FI69" i="11"/>
  <c r="FG69" i="11"/>
  <c r="FF69" i="11"/>
  <c r="FE69" i="11"/>
  <c r="FB69" i="11"/>
  <c r="FA69" i="11"/>
  <c r="EZ69" i="11"/>
  <c r="EF69" i="11"/>
  <c r="EE69" i="11"/>
  <c r="ED69" i="11"/>
  <c r="EA69" i="11"/>
  <c r="DZ69" i="11"/>
  <c r="DY69" i="11"/>
  <c r="DW69" i="11"/>
  <c r="DV69" i="11"/>
  <c r="DU69" i="11"/>
  <c r="DR69" i="11"/>
  <c r="DQ69" i="11"/>
  <c r="DP69" i="11"/>
  <c r="DN69" i="11"/>
  <c r="DM69" i="11"/>
  <c r="DL69" i="11"/>
  <c r="DI69" i="11"/>
  <c r="DH69" i="11"/>
  <c r="DG69" i="11"/>
  <c r="DE69" i="11"/>
  <c r="DD69" i="11"/>
  <c r="DC69" i="11"/>
  <c r="CZ69" i="11"/>
  <c r="CY69" i="11"/>
  <c r="CX69" i="11"/>
  <c r="CV69" i="11"/>
  <c r="CU69" i="11"/>
  <c r="CT69" i="11"/>
  <c r="CQ69" i="11"/>
  <c r="CP69" i="11"/>
  <c r="CO69" i="11"/>
  <c r="CM69" i="11"/>
  <c r="CL69" i="11"/>
  <c r="CK69" i="11"/>
  <c r="CH69" i="11"/>
  <c r="CG69" i="11"/>
  <c r="CF69" i="11"/>
  <c r="CD69" i="11"/>
  <c r="CC69" i="11"/>
  <c r="CB69" i="11"/>
  <c r="BY69" i="11"/>
  <c r="BX69" i="11"/>
  <c r="BW69" i="11"/>
  <c r="BU69" i="11"/>
  <c r="BT69" i="11"/>
  <c r="BS69" i="11"/>
  <c r="BP69" i="11"/>
  <c r="BO69" i="11"/>
  <c r="BN69" i="11"/>
  <c r="BL69" i="11"/>
  <c r="BK69" i="11"/>
  <c r="BJ69" i="11"/>
  <c r="BG69" i="11"/>
  <c r="BF69" i="11"/>
  <c r="BE69" i="11"/>
  <c r="BC69" i="11"/>
  <c r="BB69" i="11"/>
  <c r="BA69" i="11"/>
  <c r="AX69" i="11"/>
  <c r="AW69" i="11"/>
  <c r="AV69" i="11"/>
  <c r="AT69" i="11"/>
  <c r="AS69" i="11"/>
  <c r="AR69" i="11"/>
  <c r="AO69" i="11"/>
  <c r="AN69" i="11"/>
  <c r="AM69" i="11"/>
  <c r="AK69" i="11"/>
  <c r="AJ69" i="11"/>
  <c r="AI69" i="11"/>
  <c r="AF69" i="11"/>
  <c r="AE69" i="11"/>
  <c r="AD69" i="11"/>
  <c r="AB69" i="11"/>
  <c r="AA69" i="11"/>
  <c r="Z69" i="11"/>
  <c r="W69" i="11"/>
  <c r="V69" i="11"/>
  <c r="U69" i="11"/>
  <c r="S69" i="11"/>
  <c r="R69" i="11"/>
  <c r="Q69" i="11"/>
  <c r="N69" i="11"/>
  <c r="M69" i="11"/>
  <c r="L69" i="11"/>
  <c r="J69" i="11"/>
  <c r="I69" i="11"/>
  <c r="H69" i="11"/>
  <c r="E69" i="11"/>
  <c r="D69" i="11"/>
  <c r="C69" i="11"/>
  <c r="HI68" i="11"/>
  <c r="HH68" i="11"/>
  <c r="HG68" i="11"/>
  <c r="HD68" i="11"/>
  <c r="HC68" i="11"/>
  <c r="HB68" i="11"/>
  <c r="GZ68" i="11"/>
  <c r="GY68" i="11"/>
  <c r="GX68" i="11"/>
  <c r="GU68" i="11"/>
  <c r="GT68" i="11"/>
  <c r="GS68" i="11"/>
  <c r="GQ68" i="11"/>
  <c r="GP68" i="11"/>
  <c r="GO68" i="11"/>
  <c r="GL68" i="11"/>
  <c r="GK68" i="11"/>
  <c r="GJ68" i="11"/>
  <c r="GH68" i="11"/>
  <c r="GG68" i="11"/>
  <c r="GF68" i="11"/>
  <c r="GC68" i="11"/>
  <c r="GB68" i="11"/>
  <c r="GA68" i="11"/>
  <c r="FY68" i="11"/>
  <c r="FX68" i="11"/>
  <c r="FW68" i="11"/>
  <c r="FT68" i="11"/>
  <c r="FS68" i="11"/>
  <c r="FR68" i="11"/>
  <c r="FP68" i="11"/>
  <c r="FO68" i="11"/>
  <c r="FN68" i="11"/>
  <c r="FK68" i="11"/>
  <c r="FJ68" i="11"/>
  <c r="FI68" i="11"/>
  <c r="FG68" i="11"/>
  <c r="FF68" i="11"/>
  <c r="FE68" i="11"/>
  <c r="FB68" i="11"/>
  <c r="FA68" i="11"/>
  <c r="EZ68" i="11"/>
  <c r="EF68" i="11"/>
  <c r="EE68" i="11"/>
  <c r="ED68" i="11"/>
  <c r="EA68" i="11"/>
  <c r="DZ68" i="11"/>
  <c r="DY68" i="11"/>
  <c r="DW68" i="11"/>
  <c r="DV68" i="11"/>
  <c r="DU68" i="11"/>
  <c r="DR68" i="11"/>
  <c r="DQ68" i="11"/>
  <c r="DP68" i="11"/>
  <c r="DN68" i="11"/>
  <c r="DM68" i="11"/>
  <c r="DL68" i="11"/>
  <c r="DI68" i="11"/>
  <c r="DH68" i="11"/>
  <c r="DG68" i="11"/>
  <c r="DE68" i="11"/>
  <c r="DD68" i="11"/>
  <c r="DC68" i="11"/>
  <c r="CZ68" i="11"/>
  <c r="CY68" i="11"/>
  <c r="CX68" i="11"/>
  <c r="CV68" i="11"/>
  <c r="CU68" i="11"/>
  <c r="CT68" i="11"/>
  <c r="CQ68" i="11"/>
  <c r="CP68" i="11"/>
  <c r="CO68" i="11"/>
  <c r="CM68" i="11"/>
  <c r="CL68" i="11"/>
  <c r="CK68" i="11"/>
  <c r="CH68" i="11"/>
  <c r="CG68" i="11"/>
  <c r="CF68" i="11"/>
  <c r="CD68" i="11"/>
  <c r="CC68" i="11"/>
  <c r="CB68" i="11"/>
  <c r="BY68" i="11"/>
  <c r="BX68" i="11"/>
  <c r="BW68" i="11"/>
  <c r="BU68" i="11"/>
  <c r="BT68" i="11"/>
  <c r="BS68" i="11"/>
  <c r="BP68" i="11"/>
  <c r="BO68" i="11"/>
  <c r="BN68" i="11"/>
  <c r="BL68" i="11"/>
  <c r="BK68" i="11"/>
  <c r="BJ68" i="11"/>
  <c r="BG68" i="11"/>
  <c r="BF68" i="11"/>
  <c r="BE68" i="11"/>
  <c r="BC68" i="11"/>
  <c r="BB68" i="11"/>
  <c r="BA68" i="11"/>
  <c r="AX68" i="11"/>
  <c r="AW68" i="11"/>
  <c r="AV68" i="11"/>
  <c r="AT68" i="11"/>
  <c r="AS68" i="11"/>
  <c r="AR68" i="11"/>
  <c r="AO68" i="11"/>
  <c r="AN68" i="11"/>
  <c r="AM68" i="11"/>
  <c r="AK68" i="11"/>
  <c r="AJ68" i="11"/>
  <c r="AI68" i="11"/>
  <c r="AF68" i="11"/>
  <c r="AE68" i="11"/>
  <c r="AD68" i="11"/>
  <c r="AB68" i="11"/>
  <c r="AA68" i="11"/>
  <c r="Z68" i="11"/>
  <c r="W68" i="11"/>
  <c r="V68" i="11"/>
  <c r="U68" i="11"/>
  <c r="S68" i="11"/>
  <c r="R68" i="11"/>
  <c r="Q68" i="11"/>
  <c r="N68" i="11"/>
  <c r="M68" i="11"/>
  <c r="L68" i="11"/>
  <c r="J68" i="11"/>
  <c r="I68" i="11"/>
  <c r="H68" i="11"/>
  <c r="E68" i="11"/>
  <c r="D68" i="11"/>
  <c r="C68" i="11"/>
  <c r="HI67" i="11"/>
  <c r="HH67" i="11"/>
  <c r="HG67" i="11"/>
  <c r="HD67" i="11"/>
  <c r="HC67" i="11"/>
  <c r="HB67" i="11"/>
  <c r="GZ67" i="11"/>
  <c r="GY67" i="11"/>
  <c r="GX67" i="11"/>
  <c r="GU67" i="11"/>
  <c r="GT67" i="11"/>
  <c r="GS67" i="11"/>
  <c r="GQ67" i="11"/>
  <c r="GP67" i="11"/>
  <c r="GO67" i="11"/>
  <c r="GL67" i="11"/>
  <c r="GK67" i="11"/>
  <c r="GJ67" i="11"/>
  <c r="GH67" i="11"/>
  <c r="GG67" i="11"/>
  <c r="GF67" i="11"/>
  <c r="GC67" i="11"/>
  <c r="GB67" i="11"/>
  <c r="GA67" i="11"/>
  <c r="FY67" i="11"/>
  <c r="FX67" i="11"/>
  <c r="FW67" i="11"/>
  <c r="FT67" i="11"/>
  <c r="FS67" i="11"/>
  <c r="FR67" i="11"/>
  <c r="FP67" i="11"/>
  <c r="FO67" i="11"/>
  <c r="FN67" i="11"/>
  <c r="FK67" i="11"/>
  <c r="FJ67" i="11"/>
  <c r="FI67" i="11"/>
  <c r="FG67" i="11"/>
  <c r="FF67" i="11"/>
  <c r="FE67" i="11"/>
  <c r="FB67" i="11"/>
  <c r="FA67" i="11"/>
  <c r="EZ67" i="11"/>
  <c r="EF67" i="11"/>
  <c r="EE67" i="11"/>
  <c r="ED67" i="11"/>
  <c r="EA67" i="11"/>
  <c r="DZ67" i="11"/>
  <c r="DY67" i="11"/>
  <c r="DW67" i="11"/>
  <c r="DV67" i="11"/>
  <c r="DU67" i="11"/>
  <c r="DR67" i="11"/>
  <c r="DQ67" i="11"/>
  <c r="DP67" i="11"/>
  <c r="DN67" i="11"/>
  <c r="DM67" i="11"/>
  <c r="DL67" i="11"/>
  <c r="DI67" i="11"/>
  <c r="DH67" i="11"/>
  <c r="DG67" i="11"/>
  <c r="DE67" i="11"/>
  <c r="DD67" i="11"/>
  <c r="DC67" i="11"/>
  <c r="CZ67" i="11"/>
  <c r="CY67" i="11"/>
  <c r="CX67" i="11"/>
  <c r="CV67" i="11"/>
  <c r="CU67" i="11"/>
  <c r="CT67" i="11"/>
  <c r="CQ67" i="11"/>
  <c r="CP67" i="11"/>
  <c r="CO67" i="11"/>
  <c r="CM67" i="11"/>
  <c r="CL67" i="11"/>
  <c r="CK67" i="11"/>
  <c r="CH67" i="11"/>
  <c r="CG67" i="11"/>
  <c r="CF67" i="11"/>
  <c r="CD67" i="11"/>
  <c r="CC67" i="11"/>
  <c r="CB67" i="11"/>
  <c r="BY67" i="11"/>
  <c r="BX67" i="11"/>
  <c r="BW67" i="11"/>
  <c r="BU67" i="11"/>
  <c r="BT67" i="11"/>
  <c r="BS67" i="11"/>
  <c r="BP67" i="11"/>
  <c r="BO67" i="11"/>
  <c r="BN67" i="11"/>
  <c r="BL67" i="11"/>
  <c r="BK67" i="11"/>
  <c r="BJ67" i="11"/>
  <c r="BG67" i="11"/>
  <c r="BF67" i="11"/>
  <c r="BE67" i="11"/>
  <c r="BC67" i="11"/>
  <c r="BB67" i="11"/>
  <c r="BA67" i="11"/>
  <c r="AX67" i="11"/>
  <c r="AW67" i="11"/>
  <c r="AV67" i="11"/>
  <c r="AT67" i="11"/>
  <c r="AS67" i="11"/>
  <c r="AR67" i="11"/>
  <c r="AO67" i="11"/>
  <c r="AN67" i="11"/>
  <c r="AM67" i="11"/>
  <c r="AK67" i="11"/>
  <c r="AJ67" i="11"/>
  <c r="AI67" i="11"/>
  <c r="AF67" i="11"/>
  <c r="AE67" i="11"/>
  <c r="AD67" i="11"/>
  <c r="AB67" i="11"/>
  <c r="AA67" i="11"/>
  <c r="Z67" i="11"/>
  <c r="W67" i="11"/>
  <c r="V67" i="11"/>
  <c r="U67" i="11"/>
  <c r="S67" i="11"/>
  <c r="R67" i="11"/>
  <c r="Q67" i="11"/>
  <c r="N67" i="11"/>
  <c r="M67" i="11"/>
  <c r="L67" i="11"/>
  <c r="J67" i="11"/>
  <c r="I67" i="11"/>
  <c r="H67" i="11"/>
  <c r="E67" i="11"/>
  <c r="D67" i="11"/>
  <c r="C67" i="11"/>
  <c r="HI66" i="11"/>
  <c r="HH66" i="11"/>
  <c r="HG66" i="11"/>
  <c r="HD66" i="11"/>
  <c r="HC66" i="11"/>
  <c r="HB66" i="11"/>
  <c r="GZ66" i="11"/>
  <c r="GY66" i="11"/>
  <c r="GX66" i="11"/>
  <c r="GU66" i="11"/>
  <c r="GT66" i="11"/>
  <c r="GS66" i="11"/>
  <c r="GQ66" i="11"/>
  <c r="GP66" i="11"/>
  <c r="GO66" i="11"/>
  <c r="GL66" i="11"/>
  <c r="GK66" i="11"/>
  <c r="GJ66" i="11"/>
  <c r="GH66" i="11"/>
  <c r="GG66" i="11"/>
  <c r="GF66" i="11"/>
  <c r="GC66" i="11"/>
  <c r="GB66" i="11"/>
  <c r="GA66" i="11"/>
  <c r="FY66" i="11"/>
  <c r="FX66" i="11"/>
  <c r="FW66" i="11"/>
  <c r="FT66" i="11"/>
  <c r="FS66" i="11"/>
  <c r="FR66" i="11"/>
  <c r="FP66" i="11"/>
  <c r="FO66" i="11"/>
  <c r="FN66" i="11"/>
  <c r="FK66" i="11"/>
  <c r="FJ66" i="11"/>
  <c r="FI66" i="11"/>
  <c r="FG66" i="11"/>
  <c r="FF66" i="11"/>
  <c r="FE66" i="11"/>
  <c r="FB66" i="11"/>
  <c r="FA66" i="11"/>
  <c r="EZ66" i="11"/>
  <c r="EF66" i="11"/>
  <c r="EE66" i="11"/>
  <c r="ED66" i="11"/>
  <c r="EA66" i="11"/>
  <c r="DZ66" i="11"/>
  <c r="DY66" i="11"/>
  <c r="DW66" i="11"/>
  <c r="DV66" i="11"/>
  <c r="DU66" i="11"/>
  <c r="DR66" i="11"/>
  <c r="DQ66" i="11"/>
  <c r="DP66" i="11"/>
  <c r="DN66" i="11"/>
  <c r="DM66" i="11"/>
  <c r="DL66" i="11"/>
  <c r="DI66" i="11"/>
  <c r="DH66" i="11"/>
  <c r="DG66" i="11"/>
  <c r="DE66" i="11"/>
  <c r="DD66" i="11"/>
  <c r="DC66" i="11"/>
  <c r="CZ66" i="11"/>
  <c r="CY66" i="11"/>
  <c r="CX66" i="11"/>
  <c r="CV66" i="11"/>
  <c r="CU66" i="11"/>
  <c r="CT66" i="11"/>
  <c r="CQ66" i="11"/>
  <c r="CP66" i="11"/>
  <c r="CO66" i="11"/>
  <c r="CM66" i="11"/>
  <c r="CL66" i="11"/>
  <c r="CK66" i="11"/>
  <c r="CH66" i="11"/>
  <c r="CG66" i="11"/>
  <c r="CF66" i="11"/>
  <c r="CD66" i="11"/>
  <c r="CC66" i="11"/>
  <c r="CB66" i="11"/>
  <c r="BY66" i="11"/>
  <c r="BX66" i="11"/>
  <c r="BW66" i="11"/>
  <c r="BU66" i="11"/>
  <c r="BT66" i="11"/>
  <c r="BS66" i="11"/>
  <c r="BP66" i="11"/>
  <c r="BO66" i="11"/>
  <c r="BN66" i="11"/>
  <c r="BL66" i="11"/>
  <c r="BK66" i="11"/>
  <c r="BJ66" i="11"/>
  <c r="BG66" i="11"/>
  <c r="BF66" i="11"/>
  <c r="BE66" i="11"/>
  <c r="BC66" i="11"/>
  <c r="BB66" i="11"/>
  <c r="BA66" i="11"/>
  <c r="AX66" i="11"/>
  <c r="AW66" i="11"/>
  <c r="AV66" i="11"/>
  <c r="AT66" i="11"/>
  <c r="AS66" i="11"/>
  <c r="AR66" i="11"/>
  <c r="AO66" i="11"/>
  <c r="AN66" i="11"/>
  <c r="AM66" i="11"/>
  <c r="AK66" i="11"/>
  <c r="AJ66" i="11"/>
  <c r="AI66" i="11"/>
  <c r="AF66" i="11"/>
  <c r="AE66" i="11"/>
  <c r="AD66" i="11"/>
  <c r="AB66" i="11"/>
  <c r="AA66" i="11"/>
  <c r="Z66" i="11"/>
  <c r="W66" i="11"/>
  <c r="V66" i="11"/>
  <c r="U66" i="11"/>
  <c r="S66" i="11"/>
  <c r="R66" i="11"/>
  <c r="Q66" i="11"/>
  <c r="N66" i="11"/>
  <c r="M66" i="11"/>
  <c r="L66" i="11"/>
  <c r="J66" i="11"/>
  <c r="I66" i="11"/>
  <c r="H66" i="11"/>
  <c r="E66" i="11"/>
  <c r="D66" i="11"/>
  <c r="C66" i="11"/>
  <c r="HI65" i="11"/>
  <c r="HH65" i="11"/>
  <c r="HG65" i="11"/>
  <c r="HD65" i="11"/>
  <c r="HC65" i="11"/>
  <c r="HB65" i="11"/>
  <c r="GZ65" i="11"/>
  <c r="GY65" i="11"/>
  <c r="GX65" i="11"/>
  <c r="GU65" i="11"/>
  <c r="GT65" i="11"/>
  <c r="GS65" i="11"/>
  <c r="GQ65" i="11"/>
  <c r="GP65" i="11"/>
  <c r="GO65" i="11"/>
  <c r="GL65" i="11"/>
  <c r="GK65" i="11"/>
  <c r="GJ65" i="11"/>
  <c r="GH65" i="11"/>
  <c r="GG65" i="11"/>
  <c r="GF65" i="11"/>
  <c r="GC65" i="11"/>
  <c r="GB65" i="11"/>
  <c r="GA65" i="11"/>
  <c r="FY65" i="11"/>
  <c r="FX65" i="11"/>
  <c r="FW65" i="11"/>
  <c r="FT65" i="11"/>
  <c r="FS65" i="11"/>
  <c r="FR65" i="11"/>
  <c r="FP65" i="11"/>
  <c r="FO65" i="11"/>
  <c r="FN65" i="11"/>
  <c r="FK65" i="11"/>
  <c r="FJ65" i="11"/>
  <c r="FI65" i="11"/>
  <c r="FG65" i="11"/>
  <c r="FF65" i="11"/>
  <c r="FE65" i="11"/>
  <c r="FB65" i="11"/>
  <c r="FA65" i="11"/>
  <c r="EZ65" i="11"/>
  <c r="EF65" i="11"/>
  <c r="EE65" i="11"/>
  <c r="ED65" i="11"/>
  <c r="EA65" i="11"/>
  <c r="DZ65" i="11"/>
  <c r="DY65" i="11"/>
  <c r="DW65" i="11"/>
  <c r="DV65" i="11"/>
  <c r="DU65" i="11"/>
  <c r="DR65" i="11"/>
  <c r="DQ65" i="11"/>
  <c r="DP65" i="11"/>
  <c r="DN65" i="11"/>
  <c r="DM65" i="11"/>
  <c r="DL65" i="11"/>
  <c r="DI65" i="11"/>
  <c r="DH65" i="11"/>
  <c r="DG65" i="11"/>
  <c r="DE65" i="11"/>
  <c r="DD65" i="11"/>
  <c r="DC65" i="11"/>
  <c r="CZ65" i="11"/>
  <c r="CY65" i="11"/>
  <c r="CX65" i="11"/>
  <c r="CV65" i="11"/>
  <c r="CU65" i="11"/>
  <c r="CT65" i="11"/>
  <c r="CQ65" i="11"/>
  <c r="CP65" i="11"/>
  <c r="CO65" i="11"/>
  <c r="CM65" i="11"/>
  <c r="CL65" i="11"/>
  <c r="CK65" i="11"/>
  <c r="CH65" i="11"/>
  <c r="CG65" i="11"/>
  <c r="CF65" i="11"/>
  <c r="CD65" i="11"/>
  <c r="CC65" i="11"/>
  <c r="CB65" i="11"/>
  <c r="BY65" i="11"/>
  <c r="BX65" i="11"/>
  <c r="BW65" i="11"/>
  <c r="BU65" i="11"/>
  <c r="BT65" i="11"/>
  <c r="BS65" i="11"/>
  <c r="BP65" i="11"/>
  <c r="BO65" i="11"/>
  <c r="BN65" i="11"/>
  <c r="BL65" i="11"/>
  <c r="BK65" i="11"/>
  <c r="BJ65" i="11"/>
  <c r="BG65" i="11"/>
  <c r="BF65" i="11"/>
  <c r="BE65" i="11"/>
  <c r="BC65" i="11"/>
  <c r="BB65" i="11"/>
  <c r="BA65" i="11"/>
  <c r="AX65" i="11"/>
  <c r="AW65" i="11"/>
  <c r="AV65" i="11"/>
  <c r="AT65" i="11"/>
  <c r="AS65" i="11"/>
  <c r="AR65" i="11"/>
  <c r="AO65" i="11"/>
  <c r="AN65" i="11"/>
  <c r="AM65" i="11"/>
  <c r="AK65" i="11"/>
  <c r="AJ65" i="11"/>
  <c r="AI65" i="11"/>
  <c r="AF65" i="11"/>
  <c r="AE65" i="11"/>
  <c r="AD65" i="11"/>
  <c r="AB65" i="11"/>
  <c r="AA65" i="11"/>
  <c r="Z65" i="11"/>
  <c r="W65" i="11"/>
  <c r="V65" i="11"/>
  <c r="U65" i="11"/>
  <c r="S65" i="11"/>
  <c r="R65" i="11"/>
  <c r="Q65" i="11"/>
  <c r="N65" i="11"/>
  <c r="M65" i="11"/>
  <c r="L65" i="11"/>
  <c r="J65" i="11"/>
  <c r="I65" i="11"/>
  <c r="H65" i="11"/>
  <c r="E65" i="11"/>
  <c r="D65" i="11"/>
  <c r="C65" i="11"/>
  <c r="HI64" i="11"/>
  <c r="HH64" i="11"/>
  <c r="HG64" i="11"/>
  <c r="HD64" i="11"/>
  <c r="HC64" i="11"/>
  <c r="HB64" i="11"/>
  <c r="GZ64" i="11"/>
  <c r="GY64" i="11"/>
  <c r="GX64" i="11"/>
  <c r="GU64" i="11"/>
  <c r="GT64" i="11"/>
  <c r="GS64" i="11"/>
  <c r="GQ64" i="11"/>
  <c r="GP64" i="11"/>
  <c r="GO64" i="11"/>
  <c r="GL64" i="11"/>
  <c r="GK64" i="11"/>
  <c r="GJ64" i="11"/>
  <c r="GH64" i="11"/>
  <c r="GG64" i="11"/>
  <c r="GF64" i="11"/>
  <c r="GC64" i="11"/>
  <c r="GB64" i="11"/>
  <c r="GA64" i="11"/>
  <c r="FY64" i="11"/>
  <c r="FX64" i="11"/>
  <c r="FW64" i="11"/>
  <c r="FT64" i="11"/>
  <c r="FS64" i="11"/>
  <c r="FR64" i="11"/>
  <c r="FP64" i="11"/>
  <c r="FO64" i="11"/>
  <c r="FN64" i="11"/>
  <c r="FK64" i="11"/>
  <c r="FJ64" i="11"/>
  <c r="FI64" i="11"/>
  <c r="FG64" i="11"/>
  <c r="FF64" i="11"/>
  <c r="FE64" i="11"/>
  <c r="FB64" i="11"/>
  <c r="FA64" i="11"/>
  <c r="EZ64" i="11"/>
  <c r="EF64" i="11"/>
  <c r="EE64" i="11"/>
  <c r="ED64" i="11"/>
  <c r="EA64" i="11"/>
  <c r="DZ64" i="11"/>
  <c r="DY64" i="11"/>
  <c r="DW64" i="11"/>
  <c r="DV64" i="11"/>
  <c r="DU64" i="11"/>
  <c r="DR64" i="11"/>
  <c r="DQ64" i="11"/>
  <c r="DP64" i="11"/>
  <c r="DN64" i="11"/>
  <c r="DM64" i="11"/>
  <c r="DL64" i="11"/>
  <c r="DI64" i="11"/>
  <c r="DH64" i="11"/>
  <c r="DG64" i="11"/>
  <c r="DE64" i="11"/>
  <c r="DD64" i="11"/>
  <c r="DC64" i="11"/>
  <c r="CZ64" i="11"/>
  <c r="CY64" i="11"/>
  <c r="CX64" i="11"/>
  <c r="CV64" i="11"/>
  <c r="CU64" i="11"/>
  <c r="CT64" i="11"/>
  <c r="CQ64" i="11"/>
  <c r="CP64" i="11"/>
  <c r="CO64" i="11"/>
  <c r="CM64" i="11"/>
  <c r="CL64" i="11"/>
  <c r="CK64" i="11"/>
  <c r="CH64" i="11"/>
  <c r="CG64" i="11"/>
  <c r="CF64" i="11"/>
  <c r="CD64" i="11"/>
  <c r="CC64" i="11"/>
  <c r="CB64" i="11"/>
  <c r="BY64" i="11"/>
  <c r="BX64" i="11"/>
  <c r="BW64" i="11"/>
  <c r="BU64" i="11"/>
  <c r="BT64" i="11"/>
  <c r="BS64" i="11"/>
  <c r="BP64" i="11"/>
  <c r="BO64" i="11"/>
  <c r="BN64" i="11"/>
  <c r="BL64" i="11"/>
  <c r="BK64" i="11"/>
  <c r="BJ64" i="11"/>
  <c r="BG64" i="11"/>
  <c r="BF64" i="11"/>
  <c r="BE64" i="11"/>
  <c r="BC64" i="11"/>
  <c r="BB64" i="11"/>
  <c r="BA64" i="11"/>
  <c r="AX64" i="11"/>
  <c r="AW64" i="11"/>
  <c r="AV64" i="11"/>
  <c r="AT64" i="11"/>
  <c r="AS64" i="11"/>
  <c r="AR64" i="11"/>
  <c r="AO64" i="11"/>
  <c r="AN64" i="11"/>
  <c r="AM64" i="11"/>
  <c r="AK64" i="11"/>
  <c r="AJ64" i="11"/>
  <c r="AI64" i="11"/>
  <c r="AF64" i="11"/>
  <c r="AE64" i="11"/>
  <c r="AD64" i="11"/>
  <c r="AB64" i="11"/>
  <c r="AA64" i="11"/>
  <c r="Z64" i="11"/>
  <c r="W64" i="11"/>
  <c r="V64" i="11"/>
  <c r="U64" i="11"/>
  <c r="S64" i="11"/>
  <c r="R64" i="11"/>
  <c r="Q64" i="11"/>
  <c r="N64" i="11"/>
  <c r="M64" i="11"/>
  <c r="L64" i="11"/>
  <c r="J64" i="11"/>
  <c r="I64" i="11"/>
  <c r="H64" i="11"/>
  <c r="E64" i="11"/>
  <c r="D64" i="11"/>
  <c r="C64" i="11"/>
  <c r="HI63" i="11"/>
  <c r="HH63" i="11"/>
  <c r="HG63" i="11"/>
  <c r="HD63" i="11"/>
  <c r="HC63" i="11"/>
  <c r="HB63" i="11"/>
  <c r="GZ63" i="11"/>
  <c r="GY63" i="11"/>
  <c r="GX63" i="11"/>
  <c r="GU63" i="11"/>
  <c r="GT63" i="11"/>
  <c r="GS63" i="11"/>
  <c r="GQ63" i="11"/>
  <c r="GP63" i="11"/>
  <c r="GO63" i="11"/>
  <c r="GL63" i="11"/>
  <c r="GK63" i="11"/>
  <c r="GJ63" i="11"/>
  <c r="GH63" i="11"/>
  <c r="GG63" i="11"/>
  <c r="GF63" i="11"/>
  <c r="GC63" i="11"/>
  <c r="GB63" i="11"/>
  <c r="GA63" i="11"/>
  <c r="FY63" i="11"/>
  <c r="FX63" i="11"/>
  <c r="FW63" i="11"/>
  <c r="FT63" i="11"/>
  <c r="FS63" i="11"/>
  <c r="FR63" i="11"/>
  <c r="FP63" i="11"/>
  <c r="FO63" i="11"/>
  <c r="FN63" i="11"/>
  <c r="FK63" i="11"/>
  <c r="FJ63" i="11"/>
  <c r="FI63" i="11"/>
  <c r="FG63" i="11"/>
  <c r="FF63" i="11"/>
  <c r="FE63" i="11"/>
  <c r="FB63" i="11"/>
  <c r="FA63" i="11"/>
  <c r="EZ63" i="11"/>
  <c r="EF63" i="11"/>
  <c r="EE63" i="11"/>
  <c r="ED63" i="11"/>
  <c r="EA63" i="11"/>
  <c r="DZ63" i="11"/>
  <c r="DY63" i="11"/>
  <c r="DW63" i="11"/>
  <c r="DV63" i="11"/>
  <c r="DU63" i="11"/>
  <c r="DR63" i="11"/>
  <c r="DQ63" i="11"/>
  <c r="DP63" i="11"/>
  <c r="DN63" i="11"/>
  <c r="DM63" i="11"/>
  <c r="DL63" i="11"/>
  <c r="DI63" i="11"/>
  <c r="DH63" i="11"/>
  <c r="DG63" i="11"/>
  <c r="DE63" i="11"/>
  <c r="DD63" i="11"/>
  <c r="DC63" i="11"/>
  <c r="CZ63" i="11"/>
  <c r="CY63" i="11"/>
  <c r="CX63" i="11"/>
  <c r="CV63" i="11"/>
  <c r="CU63" i="11"/>
  <c r="CT63" i="11"/>
  <c r="CQ63" i="11"/>
  <c r="CP63" i="11"/>
  <c r="CO63" i="11"/>
  <c r="CM63" i="11"/>
  <c r="CL63" i="11"/>
  <c r="CK63" i="11"/>
  <c r="CH63" i="11"/>
  <c r="CG63" i="11"/>
  <c r="CF63" i="11"/>
  <c r="CD63" i="11"/>
  <c r="CC63" i="11"/>
  <c r="CB63" i="11"/>
  <c r="BY63" i="11"/>
  <c r="BX63" i="11"/>
  <c r="BW63" i="11"/>
  <c r="BU63" i="11"/>
  <c r="BT63" i="11"/>
  <c r="BS63" i="11"/>
  <c r="BP63" i="11"/>
  <c r="BO63" i="11"/>
  <c r="BN63" i="11"/>
  <c r="BL63" i="11"/>
  <c r="BK63" i="11"/>
  <c r="BJ63" i="11"/>
  <c r="BG63" i="11"/>
  <c r="BF63" i="11"/>
  <c r="BE63" i="11"/>
  <c r="BC63" i="11"/>
  <c r="BB63" i="11"/>
  <c r="BA63" i="11"/>
  <c r="AX63" i="11"/>
  <c r="AW63" i="11"/>
  <c r="AV63" i="11"/>
  <c r="AT63" i="11"/>
  <c r="AS63" i="11"/>
  <c r="AR63" i="11"/>
  <c r="AO63" i="11"/>
  <c r="AN63" i="11"/>
  <c r="AM63" i="11"/>
  <c r="AK63" i="11"/>
  <c r="AJ63" i="11"/>
  <c r="AI63" i="11"/>
  <c r="AF63" i="11"/>
  <c r="AE63" i="11"/>
  <c r="AD63" i="11"/>
  <c r="AB63" i="11"/>
  <c r="AA63" i="11"/>
  <c r="Z63" i="11"/>
  <c r="W63" i="11"/>
  <c r="V63" i="11"/>
  <c r="U63" i="11"/>
  <c r="S63" i="11"/>
  <c r="R63" i="11"/>
  <c r="Q63" i="11"/>
  <c r="N63" i="11"/>
  <c r="M63" i="11"/>
  <c r="L63" i="11"/>
  <c r="J63" i="11"/>
  <c r="I63" i="11"/>
  <c r="H63" i="11"/>
  <c r="E63" i="11"/>
  <c r="D63" i="11"/>
  <c r="C63" i="11"/>
  <c r="HI62" i="11"/>
  <c r="HH62" i="11"/>
  <c r="HG62" i="11"/>
  <c r="HD62" i="11"/>
  <c r="HC62" i="11"/>
  <c r="HB62" i="11"/>
  <c r="GZ62" i="11"/>
  <c r="GY62" i="11"/>
  <c r="GX62" i="11"/>
  <c r="GU62" i="11"/>
  <c r="GT62" i="11"/>
  <c r="GS62" i="11"/>
  <c r="GQ62" i="11"/>
  <c r="GP62" i="11"/>
  <c r="GO62" i="11"/>
  <c r="GL62" i="11"/>
  <c r="GK62" i="11"/>
  <c r="GJ62" i="11"/>
  <c r="GH62" i="11"/>
  <c r="GG62" i="11"/>
  <c r="GF62" i="11"/>
  <c r="GC62" i="11"/>
  <c r="GB62" i="11"/>
  <c r="GA62" i="11"/>
  <c r="FY62" i="11"/>
  <c r="FX62" i="11"/>
  <c r="FW62" i="11"/>
  <c r="FT62" i="11"/>
  <c r="FS62" i="11"/>
  <c r="FR62" i="11"/>
  <c r="FP62" i="11"/>
  <c r="FO62" i="11"/>
  <c r="FN62" i="11"/>
  <c r="FK62" i="11"/>
  <c r="FJ62" i="11"/>
  <c r="FI62" i="11"/>
  <c r="FG62" i="11"/>
  <c r="FF62" i="11"/>
  <c r="FE62" i="11"/>
  <c r="FB62" i="11"/>
  <c r="FA62" i="11"/>
  <c r="EZ62" i="11"/>
  <c r="EF62" i="11"/>
  <c r="EE62" i="11"/>
  <c r="ED62" i="11"/>
  <c r="EA62" i="11"/>
  <c r="DZ62" i="11"/>
  <c r="DY62" i="11"/>
  <c r="DW62" i="11"/>
  <c r="DV62" i="11"/>
  <c r="DU62" i="11"/>
  <c r="DR62" i="11"/>
  <c r="DQ62" i="11"/>
  <c r="DP62" i="11"/>
  <c r="DN62" i="11"/>
  <c r="DM62" i="11"/>
  <c r="DL62" i="11"/>
  <c r="DI62" i="11"/>
  <c r="DH62" i="11"/>
  <c r="DG62" i="11"/>
  <c r="DE62" i="11"/>
  <c r="DD62" i="11"/>
  <c r="DC62" i="11"/>
  <c r="CZ62" i="11"/>
  <c r="CY62" i="11"/>
  <c r="CX62" i="11"/>
  <c r="CV62" i="11"/>
  <c r="CU62" i="11"/>
  <c r="CT62" i="11"/>
  <c r="CQ62" i="11"/>
  <c r="CP62" i="11"/>
  <c r="CO62" i="11"/>
  <c r="CM62" i="11"/>
  <c r="CL62" i="11"/>
  <c r="CK62" i="11"/>
  <c r="CH62" i="11"/>
  <c r="CG62" i="11"/>
  <c r="CF62" i="11"/>
  <c r="CD62" i="11"/>
  <c r="CC62" i="11"/>
  <c r="CB62" i="11"/>
  <c r="BY62" i="11"/>
  <c r="BX62" i="11"/>
  <c r="BW62" i="11"/>
  <c r="BU62" i="11"/>
  <c r="BT62" i="11"/>
  <c r="BS62" i="11"/>
  <c r="BP62" i="11"/>
  <c r="BO62" i="11"/>
  <c r="BN62" i="11"/>
  <c r="BL62" i="11"/>
  <c r="BK62" i="11"/>
  <c r="BJ62" i="11"/>
  <c r="BG62" i="11"/>
  <c r="BF62" i="11"/>
  <c r="BE62" i="11"/>
  <c r="BC62" i="11"/>
  <c r="BB62" i="11"/>
  <c r="BA62" i="11"/>
  <c r="AX62" i="11"/>
  <c r="AW62" i="11"/>
  <c r="AV62" i="11"/>
  <c r="AT62" i="11"/>
  <c r="AS62" i="11"/>
  <c r="AR62" i="11"/>
  <c r="AO62" i="11"/>
  <c r="AN62" i="11"/>
  <c r="AM62" i="11"/>
  <c r="AK62" i="11"/>
  <c r="AJ62" i="11"/>
  <c r="AI62" i="11"/>
  <c r="AF62" i="11"/>
  <c r="AE62" i="11"/>
  <c r="AD62" i="11"/>
  <c r="AB62" i="11"/>
  <c r="AA62" i="11"/>
  <c r="Z62" i="11"/>
  <c r="W62" i="11"/>
  <c r="V62" i="11"/>
  <c r="U62" i="11"/>
  <c r="S62" i="11"/>
  <c r="R62" i="11"/>
  <c r="Q62" i="11"/>
  <c r="N62" i="11"/>
  <c r="M62" i="11"/>
  <c r="L62" i="11"/>
  <c r="J62" i="11"/>
  <c r="I62" i="11"/>
  <c r="H62" i="11"/>
  <c r="E62" i="11"/>
  <c r="D62" i="11"/>
  <c r="C62" i="11"/>
  <c r="HI61" i="11"/>
  <c r="HH61" i="11"/>
  <c r="HG61" i="11"/>
  <c r="HD61" i="11"/>
  <c r="HC61" i="11"/>
  <c r="HB61" i="11"/>
  <c r="GZ61" i="11"/>
  <c r="GY61" i="11"/>
  <c r="GX61" i="11"/>
  <c r="GU61" i="11"/>
  <c r="GT61" i="11"/>
  <c r="GS61" i="11"/>
  <c r="GQ61" i="11"/>
  <c r="GP61" i="11"/>
  <c r="GO61" i="11"/>
  <c r="GL61" i="11"/>
  <c r="GK61" i="11"/>
  <c r="GJ61" i="11"/>
  <c r="GH61" i="11"/>
  <c r="GG61" i="11"/>
  <c r="GF61" i="11"/>
  <c r="GC61" i="11"/>
  <c r="GB61" i="11"/>
  <c r="GA61" i="11"/>
  <c r="FY61" i="11"/>
  <c r="FX61" i="11"/>
  <c r="FW61" i="11"/>
  <c r="FT61" i="11"/>
  <c r="FS61" i="11"/>
  <c r="FR61" i="11"/>
  <c r="FP61" i="11"/>
  <c r="FO61" i="11"/>
  <c r="FN61" i="11"/>
  <c r="FK61" i="11"/>
  <c r="FJ61" i="11"/>
  <c r="FI61" i="11"/>
  <c r="FG61" i="11"/>
  <c r="FF61" i="11"/>
  <c r="FE61" i="11"/>
  <c r="FB61" i="11"/>
  <c r="FA61" i="11"/>
  <c r="EZ61" i="11"/>
  <c r="EF61" i="11"/>
  <c r="EE61" i="11"/>
  <c r="ED61" i="11"/>
  <c r="EA61" i="11"/>
  <c r="DZ61" i="11"/>
  <c r="DY61" i="11"/>
  <c r="DW61" i="11"/>
  <c r="DV61" i="11"/>
  <c r="DU61" i="11"/>
  <c r="DR61" i="11"/>
  <c r="DQ61" i="11"/>
  <c r="DP61" i="11"/>
  <c r="DN61" i="11"/>
  <c r="DM61" i="11"/>
  <c r="DL61" i="11"/>
  <c r="DI61" i="11"/>
  <c r="DH61" i="11"/>
  <c r="DG61" i="11"/>
  <c r="DE61" i="11"/>
  <c r="DD61" i="11"/>
  <c r="DC61" i="11"/>
  <c r="CZ61" i="11"/>
  <c r="CY61" i="11"/>
  <c r="CX61" i="11"/>
  <c r="CV61" i="11"/>
  <c r="CU61" i="11"/>
  <c r="CT61" i="11"/>
  <c r="CQ61" i="11"/>
  <c r="CP61" i="11"/>
  <c r="CO61" i="11"/>
  <c r="CM61" i="11"/>
  <c r="CL61" i="11"/>
  <c r="CK61" i="11"/>
  <c r="CH61" i="11"/>
  <c r="CG61" i="11"/>
  <c r="CF61" i="11"/>
  <c r="CD61" i="11"/>
  <c r="CC61" i="11"/>
  <c r="CB61" i="11"/>
  <c r="BY61" i="11"/>
  <c r="BX61" i="11"/>
  <c r="BW61" i="11"/>
  <c r="BU61" i="11"/>
  <c r="BT61" i="11"/>
  <c r="BS61" i="11"/>
  <c r="BP61" i="11"/>
  <c r="BO61" i="11"/>
  <c r="BN61" i="11"/>
  <c r="BL61" i="11"/>
  <c r="BK61" i="11"/>
  <c r="BJ61" i="11"/>
  <c r="BG61" i="11"/>
  <c r="BF61" i="11"/>
  <c r="BE61" i="11"/>
  <c r="BC61" i="11"/>
  <c r="BB61" i="11"/>
  <c r="BA61" i="11"/>
  <c r="AX61" i="11"/>
  <c r="AW61" i="11"/>
  <c r="AV61" i="11"/>
  <c r="AT61" i="11"/>
  <c r="AS61" i="11"/>
  <c r="AR61" i="11"/>
  <c r="AO61" i="11"/>
  <c r="AN61" i="11"/>
  <c r="AM61" i="11"/>
  <c r="AK61" i="11"/>
  <c r="AJ61" i="11"/>
  <c r="AI61" i="11"/>
  <c r="AF61" i="11"/>
  <c r="AE61" i="11"/>
  <c r="AD61" i="11"/>
  <c r="AB61" i="11"/>
  <c r="AA61" i="11"/>
  <c r="Z61" i="11"/>
  <c r="W61" i="11"/>
  <c r="V61" i="11"/>
  <c r="U61" i="11"/>
  <c r="S61" i="11"/>
  <c r="R61" i="11"/>
  <c r="Q61" i="11"/>
  <c r="N61" i="11"/>
  <c r="M61" i="11"/>
  <c r="L61" i="11"/>
  <c r="J61" i="11"/>
  <c r="I61" i="11"/>
  <c r="H61" i="11"/>
  <c r="E61" i="11"/>
  <c r="D61" i="11"/>
  <c r="C61" i="11"/>
  <c r="HI60" i="11"/>
  <c r="HH60" i="11"/>
  <c r="HG60" i="11"/>
  <c r="HD60" i="11"/>
  <c r="HC60" i="11"/>
  <c r="HB60" i="11"/>
  <c r="GZ60" i="11"/>
  <c r="GY60" i="11"/>
  <c r="GX60" i="11"/>
  <c r="GU60" i="11"/>
  <c r="GT60" i="11"/>
  <c r="GS60" i="11"/>
  <c r="GQ60" i="11"/>
  <c r="GP60" i="11"/>
  <c r="GO60" i="11"/>
  <c r="GL60" i="11"/>
  <c r="GK60" i="11"/>
  <c r="GJ60" i="11"/>
  <c r="GH60" i="11"/>
  <c r="GG60" i="11"/>
  <c r="GF60" i="11"/>
  <c r="GC60" i="11"/>
  <c r="GB60" i="11"/>
  <c r="GA60" i="11"/>
  <c r="FY60" i="11"/>
  <c r="FX60" i="11"/>
  <c r="FW60" i="11"/>
  <c r="FT60" i="11"/>
  <c r="FS60" i="11"/>
  <c r="FR60" i="11"/>
  <c r="FP60" i="11"/>
  <c r="FO60" i="11"/>
  <c r="FN60" i="11"/>
  <c r="FK60" i="11"/>
  <c r="FJ60" i="11"/>
  <c r="FI60" i="11"/>
  <c r="FG60" i="11"/>
  <c r="FF60" i="11"/>
  <c r="FE60" i="11"/>
  <c r="FB60" i="11"/>
  <c r="FA60" i="11"/>
  <c r="EZ60" i="11"/>
  <c r="EF60" i="11"/>
  <c r="EE60" i="11"/>
  <c r="ED60" i="11"/>
  <c r="EA60" i="11"/>
  <c r="DZ60" i="11"/>
  <c r="DY60" i="11"/>
  <c r="DW60" i="11"/>
  <c r="DV60" i="11"/>
  <c r="DU60" i="11"/>
  <c r="DR60" i="11"/>
  <c r="DQ60" i="11"/>
  <c r="DP60" i="11"/>
  <c r="DN60" i="11"/>
  <c r="DM60" i="11"/>
  <c r="DL60" i="11"/>
  <c r="DI60" i="11"/>
  <c r="DH60" i="11"/>
  <c r="DG60" i="11"/>
  <c r="DE60" i="11"/>
  <c r="DD60" i="11"/>
  <c r="DC60" i="11"/>
  <c r="CZ60" i="11"/>
  <c r="CY60" i="11"/>
  <c r="CX60" i="11"/>
  <c r="CV60" i="11"/>
  <c r="CU60" i="11"/>
  <c r="CT60" i="11"/>
  <c r="CQ60" i="11"/>
  <c r="CP60" i="11"/>
  <c r="CO60" i="11"/>
  <c r="CM60" i="11"/>
  <c r="CL60" i="11"/>
  <c r="CK60" i="11"/>
  <c r="CH60" i="11"/>
  <c r="CG60" i="11"/>
  <c r="CF60" i="11"/>
  <c r="CD60" i="11"/>
  <c r="CC60" i="11"/>
  <c r="CB60" i="11"/>
  <c r="BY60" i="11"/>
  <c r="BX60" i="11"/>
  <c r="BW60" i="11"/>
  <c r="BU60" i="11"/>
  <c r="BT60" i="11"/>
  <c r="BS60" i="11"/>
  <c r="BP60" i="11"/>
  <c r="BO60" i="11"/>
  <c r="BN60" i="11"/>
  <c r="BL60" i="11"/>
  <c r="BK60" i="11"/>
  <c r="BJ60" i="11"/>
  <c r="BG60" i="11"/>
  <c r="BF60" i="11"/>
  <c r="BE60" i="11"/>
  <c r="BC60" i="11"/>
  <c r="BB60" i="11"/>
  <c r="BA60" i="11"/>
  <c r="AX60" i="11"/>
  <c r="AW60" i="11"/>
  <c r="AV60" i="11"/>
  <c r="AT60" i="11"/>
  <c r="AS60" i="11"/>
  <c r="AR60" i="11"/>
  <c r="AO60" i="11"/>
  <c r="AN60" i="11"/>
  <c r="AM60" i="11"/>
  <c r="AK60" i="11"/>
  <c r="AJ60" i="11"/>
  <c r="AI60" i="11"/>
  <c r="AF60" i="11"/>
  <c r="AE60" i="11"/>
  <c r="AD60" i="11"/>
  <c r="AB60" i="11"/>
  <c r="AA60" i="11"/>
  <c r="Z60" i="11"/>
  <c r="W60" i="11"/>
  <c r="V60" i="11"/>
  <c r="U60" i="11"/>
  <c r="S60" i="11"/>
  <c r="R60" i="11"/>
  <c r="Q60" i="11"/>
  <c r="N60" i="11"/>
  <c r="M60" i="11"/>
  <c r="L60" i="11"/>
  <c r="J60" i="11"/>
  <c r="I60" i="11"/>
  <c r="H60" i="11"/>
  <c r="E60" i="11"/>
  <c r="D60" i="11"/>
  <c r="C60" i="11"/>
  <c r="GZ55" i="11"/>
  <c r="GY55" i="11"/>
  <c r="GX55" i="11"/>
  <c r="GU55" i="11"/>
  <c r="GT55" i="11"/>
  <c r="GS55" i="11"/>
  <c r="GQ55" i="11"/>
  <c r="GP55" i="11"/>
  <c r="GO55" i="11"/>
  <c r="GL55" i="11"/>
  <c r="GK55" i="11"/>
  <c r="GJ55" i="11"/>
  <c r="GH55" i="11"/>
  <c r="GG55" i="11"/>
  <c r="GG56" i="11" s="1"/>
  <c r="GF55" i="11"/>
  <c r="GC55" i="11"/>
  <c r="GB55" i="11"/>
  <c r="GA55" i="11"/>
  <c r="FY55" i="11"/>
  <c r="FX55" i="11"/>
  <c r="FW55" i="11"/>
  <c r="FT55" i="11"/>
  <c r="FS55" i="11"/>
  <c r="FR55" i="11"/>
  <c r="FP55" i="11"/>
  <c r="FO55" i="11"/>
  <c r="FN55" i="11"/>
  <c r="FK55" i="11"/>
  <c r="FJ55" i="11"/>
  <c r="FI55" i="11"/>
  <c r="FG55" i="11"/>
  <c r="FF55" i="11"/>
  <c r="FE55" i="11"/>
  <c r="FB55" i="11"/>
  <c r="FA55" i="11"/>
  <c r="EZ55" i="11"/>
  <c r="EF55" i="11"/>
  <c r="EE55" i="11"/>
  <c r="ED55" i="11"/>
  <c r="EA55" i="11"/>
  <c r="DZ55" i="11"/>
  <c r="DY55" i="11"/>
  <c r="DW55" i="11"/>
  <c r="DV55" i="11"/>
  <c r="DU55" i="11"/>
  <c r="DR55" i="11"/>
  <c r="DQ55" i="11"/>
  <c r="DP55" i="11"/>
  <c r="DN55" i="11"/>
  <c r="DM55" i="11"/>
  <c r="DL55" i="11"/>
  <c r="DI55" i="11"/>
  <c r="DH55" i="11"/>
  <c r="DG55" i="11"/>
  <c r="DE55" i="11"/>
  <c r="DD55" i="11"/>
  <c r="DC55" i="11"/>
  <c r="CZ55" i="11"/>
  <c r="CY55" i="11"/>
  <c r="CX55" i="11"/>
  <c r="CV55" i="11"/>
  <c r="CU55" i="11"/>
  <c r="CT55" i="11"/>
  <c r="CQ55" i="11"/>
  <c r="CP55" i="11"/>
  <c r="CO55" i="11"/>
  <c r="CM55" i="11"/>
  <c r="CL55" i="11"/>
  <c r="CK55" i="11"/>
  <c r="CH55" i="11"/>
  <c r="CG55" i="11"/>
  <c r="CF55" i="11"/>
  <c r="CD55" i="11"/>
  <c r="CC55" i="11"/>
  <c r="CB55" i="11"/>
  <c r="BY55" i="11"/>
  <c r="BX55" i="11"/>
  <c r="BW55" i="11"/>
  <c r="BU55" i="11"/>
  <c r="BT55" i="11"/>
  <c r="BS55" i="11"/>
  <c r="BP55" i="11"/>
  <c r="BO55" i="11"/>
  <c r="BN55" i="11"/>
  <c r="BL55" i="11"/>
  <c r="BK55" i="11"/>
  <c r="BJ55" i="11"/>
  <c r="BG55" i="11"/>
  <c r="BF55" i="11"/>
  <c r="BE55" i="11"/>
  <c r="BC55" i="11"/>
  <c r="BB55" i="11"/>
  <c r="BA55" i="11"/>
  <c r="AX55" i="11"/>
  <c r="AW55" i="11"/>
  <c r="AV55" i="11"/>
  <c r="AT55" i="11"/>
  <c r="AS55" i="11"/>
  <c r="AR55" i="11"/>
  <c r="AO55" i="11"/>
  <c r="AN55" i="11"/>
  <c r="AM55" i="11"/>
  <c r="AK55" i="11"/>
  <c r="AJ55" i="11"/>
  <c r="AI55" i="11"/>
  <c r="AF55" i="11"/>
  <c r="AE55" i="11"/>
  <c r="AD55" i="11"/>
  <c r="AB55" i="11"/>
  <c r="AA55" i="11"/>
  <c r="Z55" i="11"/>
  <c r="W55" i="11"/>
  <c r="V55" i="11"/>
  <c r="U55" i="11"/>
  <c r="S55" i="11"/>
  <c r="R55" i="11"/>
  <c r="Q55" i="11"/>
  <c r="N55" i="11"/>
  <c r="M55" i="11"/>
  <c r="L55" i="11"/>
  <c r="J55" i="11"/>
  <c r="I55" i="11"/>
  <c r="H55" i="11"/>
  <c r="E55" i="11"/>
  <c r="D55" i="11"/>
  <c r="A53" i="11"/>
  <c r="A52" i="11"/>
  <c r="A51" i="11"/>
  <c r="A50" i="11"/>
  <c r="A49" i="11"/>
  <c r="A48" i="11"/>
  <c r="A47" i="11"/>
  <c r="A46" i="11"/>
  <c r="A45" i="11"/>
  <c r="A44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ES42" i="1"/>
  <c r="ES43" i="1"/>
  <c r="ES44" i="1"/>
  <c r="ES45" i="1"/>
  <c r="ES46" i="1"/>
  <c r="ES47" i="1"/>
  <c r="ES48" i="1"/>
  <c r="ES49" i="1"/>
  <c r="ES50" i="1"/>
  <c r="ES51" i="1"/>
  <c r="EP43" i="1"/>
  <c r="EP44" i="1"/>
  <c r="EP45" i="1"/>
  <c r="EP46" i="1"/>
  <c r="EP47" i="1"/>
  <c r="EP48" i="1"/>
  <c r="EP49" i="1"/>
  <c r="EP50" i="1"/>
  <c r="EP51" i="1"/>
  <c r="FL6" i="1"/>
  <c r="FK6" i="1"/>
  <c r="DE55" i="1"/>
  <c r="DE54" i="1"/>
  <c r="DE53" i="1"/>
  <c r="DE42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E13" i="1"/>
  <c r="DE12" i="1"/>
  <c r="DE11" i="1"/>
  <c r="DE10" i="1"/>
  <c r="DE9" i="1"/>
  <c r="DE8" i="1"/>
  <c r="DE6" i="1"/>
  <c r="DE5" i="1"/>
  <c r="FL8" i="1"/>
  <c r="FL9" i="1"/>
  <c r="FL10" i="1"/>
  <c r="DA5" i="1"/>
  <c r="DA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42" i="1"/>
  <c r="DA43" i="1"/>
  <c r="DA44" i="1"/>
  <c r="DA45" i="1"/>
  <c r="DA46" i="1"/>
  <c r="DA47" i="1"/>
  <c r="DA48" i="1"/>
  <c r="DA49" i="1"/>
  <c r="DA50" i="1"/>
  <c r="DA51" i="1"/>
  <c r="AG5" i="1"/>
  <c r="AG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42" i="1"/>
  <c r="AG43" i="1"/>
  <c r="AG44" i="1"/>
  <c r="AG45" i="1"/>
  <c r="AG46" i="1"/>
  <c r="AG47" i="1"/>
  <c r="AG48" i="1"/>
  <c r="AG49" i="1"/>
  <c r="AG50" i="1"/>
  <c r="AG51" i="1"/>
  <c r="CX5" i="1"/>
  <c r="CX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42" i="1"/>
  <c r="CX43" i="1"/>
  <c r="CX44" i="1"/>
  <c r="CX45" i="1"/>
  <c r="CX46" i="1"/>
  <c r="CX47" i="1"/>
  <c r="CX48" i="1"/>
  <c r="CX49" i="1"/>
  <c r="CX50" i="1"/>
  <c r="CX5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42" i="1"/>
  <c r="AD43" i="1"/>
  <c r="AD44" i="1"/>
  <c r="AD45" i="1"/>
  <c r="AD46" i="1"/>
  <c r="AD47" i="1"/>
  <c r="AD48" i="1"/>
  <c r="AD49" i="1"/>
  <c r="AD50" i="1"/>
  <c r="AD51" i="1"/>
  <c r="AD5" i="1"/>
  <c r="AD6" i="1"/>
  <c r="ET60" i="1"/>
  <c r="H25" i="9" s="1"/>
  <c r="ET62" i="1"/>
  <c r="H26" i="9" s="1"/>
  <c r="ES62" i="1"/>
  <c r="G26" i="9" s="1"/>
  <c r="E25" i="9"/>
  <c r="E26" i="9"/>
  <c r="EP62" i="1"/>
  <c r="D26" i="9" s="1"/>
  <c r="J26" i="9" s="1"/>
  <c r="GH45" i="1"/>
  <c r="GG45" i="1"/>
  <c r="GF45" i="1"/>
  <c r="BK51" i="1"/>
  <c r="BK50" i="1"/>
  <c r="BK49" i="1"/>
  <c r="BK48" i="1"/>
  <c r="BK47" i="1"/>
  <c r="BK46" i="1"/>
  <c r="BK45" i="1"/>
  <c r="BK44" i="1"/>
  <c r="BK43" i="1"/>
  <c r="BK42" i="1"/>
  <c r="AS50" i="1"/>
  <c r="HE44" i="1"/>
  <c r="HD44" i="1"/>
  <c r="GE45" i="1"/>
  <c r="GD45" i="1"/>
  <c r="GC45" i="1"/>
  <c r="CR51" i="1"/>
  <c r="CR50" i="1"/>
  <c r="CR49" i="1"/>
  <c r="CR48" i="1"/>
  <c r="CR47" i="1"/>
  <c r="CR46" i="1"/>
  <c r="CR45" i="1"/>
  <c r="CR44" i="1"/>
  <c r="CR42" i="1"/>
  <c r="AY51" i="1"/>
  <c r="AY50" i="1"/>
  <c r="AY49" i="1"/>
  <c r="AY48" i="1"/>
  <c r="AY47" i="1"/>
  <c r="AY46" i="1"/>
  <c r="AY45" i="1"/>
  <c r="AY44" i="1"/>
  <c r="AY43" i="1"/>
  <c r="HA44" i="1"/>
  <c r="GA45" i="1"/>
  <c r="FZ45" i="1"/>
  <c r="CO51" i="1"/>
  <c r="CO50" i="1"/>
  <c r="CO49" i="1"/>
  <c r="CO48" i="1"/>
  <c r="CO47" i="1"/>
  <c r="CO46" i="1"/>
  <c r="CO44" i="1"/>
  <c r="CO43" i="1"/>
  <c r="CO42" i="1"/>
  <c r="EU64" i="1"/>
  <c r="ES64" i="1"/>
  <c r="ET64" i="1"/>
  <c r="ET5" i="1"/>
  <c r="ET38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8" i="1"/>
  <c r="ET8" i="1"/>
  <c r="FU11" i="1"/>
  <c r="FU13" i="1"/>
  <c r="FU15" i="1"/>
  <c r="FU9" i="1"/>
  <c r="FK9" i="1"/>
  <c r="FK10" i="1"/>
  <c r="EQ49" i="1"/>
  <c r="EQ50" i="1"/>
  <c r="EQ51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8" i="1"/>
  <c r="FT11" i="1"/>
  <c r="FT13" i="1"/>
  <c r="FT15" i="1"/>
  <c r="FT16" i="1"/>
  <c r="FT33" i="1"/>
  <c r="FQ9" i="1"/>
  <c r="FQ11" i="1"/>
  <c r="FQ13" i="1"/>
  <c r="FQ15" i="1"/>
  <c r="FQ16" i="1"/>
  <c r="FR11" i="1"/>
  <c r="FR13" i="1"/>
  <c r="FR15" i="1"/>
  <c r="FR16" i="1"/>
  <c r="FR5" i="1"/>
  <c r="FR6" i="1"/>
  <c r="FR9" i="1"/>
  <c r="FR33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8" i="1"/>
  <c r="EQ43" i="1"/>
  <c r="EQ44" i="1"/>
  <c r="EQ45" i="1"/>
  <c r="EQ46" i="1"/>
  <c r="EQ47" i="1"/>
  <c r="EP8" i="1"/>
  <c r="EP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AP50" i="1"/>
  <c r="AV49" i="1"/>
  <c r="AM50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2" i="1"/>
  <c r="K43" i="1"/>
  <c r="K44" i="1"/>
  <c r="K45" i="1"/>
  <c r="K46" i="1"/>
  <c r="K47" i="1"/>
  <c r="K48" i="1"/>
  <c r="K49" i="1"/>
  <c r="K50" i="1"/>
  <c r="K51" i="1"/>
  <c r="T5" i="1"/>
  <c r="T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42" i="1"/>
  <c r="T43" i="1"/>
  <c r="T44" i="1"/>
  <c r="T45" i="1"/>
  <c r="T46" i="1"/>
  <c r="T47" i="1"/>
  <c r="T48" i="1"/>
  <c r="T49" i="1"/>
  <c r="T50" i="1"/>
  <c r="T51" i="1"/>
  <c r="AL5" i="1"/>
  <c r="AL6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42" i="1"/>
  <c r="AL43" i="1"/>
  <c r="AL44" i="1"/>
  <c r="AL45" i="1"/>
  <c r="AL46" i="1"/>
  <c r="AL47" i="1"/>
  <c r="AL48" i="1"/>
  <c r="AL49" i="1"/>
  <c r="AL50" i="1"/>
  <c r="AL51" i="1"/>
  <c r="AU5" i="1"/>
  <c r="AU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42" i="1"/>
  <c r="AU43" i="1"/>
  <c r="AU44" i="1"/>
  <c r="AU45" i="1"/>
  <c r="AU46" i="1"/>
  <c r="AU47" i="1"/>
  <c r="AU48" i="1"/>
  <c r="AU49" i="1"/>
  <c r="AU50" i="1"/>
  <c r="AU51" i="1"/>
  <c r="BV5" i="1"/>
  <c r="BV6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42" i="1"/>
  <c r="BV43" i="1"/>
  <c r="BV44" i="1"/>
  <c r="BV45" i="1"/>
  <c r="BV46" i="1"/>
  <c r="BV47" i="1"/>
  <c r="BV48" i="1"/>
  <c r="BV49" i="1"/>
  <c r="BV50" i="1"/>
  <c r="BV51" i="1"/>
  <c r="CE5" i="1"/>
  <c r="CE6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42" i="1"/>
  <c r="CE43" i="1"/>
  <c r="CE44" i="1"/>
  <c r="CE45" i="1"/>
  <c r="CE46" i="1"/>
  <c r="CE47" i="1"/>
  <c r="CE48" i="1"/>
  <c r="CE49" i="1"/>
  <c r="CE50" i="1"/>
  <c r="CE51" i="1"/>
  <c r="CN5" i="1"/>
  <c r="CN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42" i="1"/>
  <c r="CN43" i="1"/>
  <c r="CN44" i="1"/>
  <c r="CN45" i="1"/>
  <c r="CN46" i="1"/>
  <c r="CN47" i="1"/>
  <c r="CN48" i="1"/>
  <c r="CN49" i="1"/>
  <c r="CN50" i="1"/>
  <c r="CN51" i="1"/>
  <c r="CW5" i="1"/>
  <c r="CW6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42" i="1"/>
  <c r="CW43" i="1"/>
  <c r="CW44" i="1"/>
  <c r="CW45" i="1"/>
  <c r="CW46" i="1"/>
  <c r="CW47" i="1"/>
  <c r="CW48" i="1"/>
  <c r="CW49" i="1"/>
  <c r="CW50" i="1"/>
  <c r="CW51" i="1"/>
  <c r="EG5" i="1"/>
  <c r="EG6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42" i="1"/>
  <c r="EG43" i="1"/>
  <c r="EG44" i="1"/>
  <c r="EG45" i="1"/>
  <c r="EG46" i="1"/>
  <c r="EG47" i="1"/>
  <c r="EG48" i="1"/>
  <c r="EG49" i="1"/>
  <c r="EG50" i="1"/>
  <c r="EG51" i="1"/>
  <c r="GU5" i="1"/>
  <c r="GU6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42" i="1"/>
  <c r="GU43" i="1"/>
  <c r="GU44" i="1"/>
  <c r="GU45" i="1"/>
  <c r="GU46" i="1"/>
  <c r="GU47" i="1"/>
  <c r="GU48" i="1"/>
  <c r="GU49" i="1"/>
  <c r="GU50" i="1"/>
  <c r="GU51" i="1"/>
  <c r="HN5" i="1"/>
  <c r="HN6" i="1"/>
  <c r="HN8" i="1"/>
  <c r="HN9" i="1"/>
  <c r="HN10" i="1"/>
  <c r="HN11" i="1"/>
  <c r="HN12" i="1"/>
  <c r="HN13" i="1"/>
  <c r="HN14" i="1"/>
  <c r="HN15" i="1"/>
  <c r="HN16" i="1"/>
  <c r="HN17" i="1"/>
  <c r="HN18" i="1"/>
  <c r="HN19" i="1"/>
  <c r="HN20" i="1"/>
  <c r="HN21" i="1"/>
  <c r="HN22" i="1"/>
  <c r="HN23" i="1"/>
  <c r="HN25" i="1"/>
  <c r="HN26" i="1"/>
  <c r="HN27" i="1"/>
  <c r="HN28" i="1"/>
  <c r="HN29" i="1"/>
  <c r="HN30" i="1"/>
  <c r="HN31" i="1"/>
  <c r="HN32" i="1"/>
  <c r="HN33" i="1"/>
  <c r="HN35" i="1"/>
  <c r="HN36" i="1"/>
  <c r="HN37" i="1"/>
  <c r="HN38" i="1"/>
  <c r="HN42" i="1"/>
  <c r="HN45" i="1"/>
  <c r="HN46" i="1"/>
  <c r="HN47" i="1"/>
  <c r="HN48" i="1"/>
  <c r="HN49" i="1"/>
  <c r="HN50" i="1"/>
  <c r="HN51" i="1"/>
  <c r="HM5" i="1"/>
  <c r="HM6" i="1"/>
  <c r="HM8" i="1"/>
  <c r="HM9" i="1"/>
  <c r="HM10" i="1"/>
  <c r="HM11" i="1"/>
  <c r="HM12" i="1"/>
  <c r="HM13" i="1"/>
  <c r="HM14" i="1"/>
  <c r="HM15" i="1"/>
  <c r="HM16" i="1"/>
  <c r="HM17" i="1"/>
  <c r="HM18" i="1"/>
  <c r="HM19" i="1"/>
  <c r="HM20" i="1"/>
  <c r="HM21" i="1"/>
  <c r="HM22" i="1"/>
  <c r="HM23" i="1"/>
  <c r="HM25" i="1"/>
  <c r="HM26" i="1"/>
  <c r="HM27" i="1"/>
  <c r="HM28" i="1"/>
  <c r="HM29" i="1"/>
  <c r="HM30" i="1"/>
  <c r="HM31" i="1"/>
  <c r="HM32" i="1"/>
  <c r="HM33" i="1"/>
  <c r="HM35" i="1"/>
  <c r="HM36" i="1"/>
  <c r="HM37" i="1"/>
  <c r="HM38" i="1"/>
  <c r="HM42" i="1"/>
  <c r="HM45" i="1"/>
  <c r="HM46" i="1"/>
  <c r="HM47" i="1"/>
  <c r="HM48" i="1"/>
  <c r="HM49" i="1"/>
  <c r="HM50" i="1"/>
  <c r="HM51" i="1"/>
  <c r="HE19" i="1"/>
  <c r="HE24" i="1"/>
  <c r="HE34" i="1"/>
  <c r="HE43" i="1"/>
  <c r="HD24" i="1"/>
  <c r="HD34" i="1"/>
  <c r="HD43" i="1"/>
  <c r="GD62" i="1"/>
  <c r="H33" i="9" s="1"/>
  <c r="GC62" i="1"/>
  <c r="G33" i="9" s="1"/>
  <c r="GD60" i="1"/>
  <c r="H32" i="9" s="1"/>
  <c r="GC60" i="1"/>
  <c r="G32" i="9" s="1"/>
  <c r="FU5" i="1"/>
  <c r="FU6" i="1"/>
  <c r="FU16" i="1"/>
  <c r="FU33" i="1"/>
  <c r="FT5" i="1"/>
  <c r="FT6" i="1"/>
  <c r="FT9" i="1"/>
  <c r="FK8" i="1"/>
  <c r="EJ5" i="1"/>
  <c r="EJ6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42" i="1"/>
  <c r="EJ43" i="1"/>
  <c r="EJ44" i="1"/>
  <c r="EJ45" i="1"/>
  <c r="EJ46" i="1"/>
  <c r="EJ47" i="1"/>
  <c r="EJ48" i="1"/>
  <c r="EJ49" i="1"/>
  <c r="EJ50" i="1"/>
  <c r="EJ51" i="1"/>
  <c r="CZ5" i="1"/>
  <c r="CZ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42" i="1"/>
  <c r="CZ43" i="1"/>
  <c r="CZ44" i="1"/>
  <c r="CZ45" i="1"/>
  <c r="CZ46" i="1"/>
  <c r="CZ47" i="1"/>
  <c r="CZ48" i="1"/>
  <c r="CZ49" i="1"/>
  <c r="CZ50" i="1"/>
  <c r="CZ51" i="1"/>
  <c r="CR5" i="1"/>
  <c r="CR6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43" i="1"/>
  <c r="CQ5" i="1"/>
  <c r="CQ6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42" i="1"/>
  <c r="CQ43" i="1"/>
  <c r="CQ44" i="1"/>
  <c r="CQ45" i="1"/>
  <c r="CQ46" i="1"/>
  <c r="CQ47" i="1"/>
  <c r="CQ48" i="1"/>
  <c r="CQ49" i="1"/>
  <c r="CQ50" i="1"/>
  <c r="CQ51" i="1"/>
  <c r="CI5" i="1"/>
  <c r="CI6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42" i="1"/>
  <c r="CI43" i="1"/>
  <c r="CI44" i="1"/>
  <c r="CI45" i="1"/>
  <c r="CI46" i="1"/>
  <c r="CI47" i="1"/>
  <c r="CI48" i="1"/>
  <c r="CI49" i="1"/>
  <c r="CI50" i="1"/>
  <c r="CI51" i="1"/>
  <c r="CH5" i="1"/>
  <c r="CH6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42" i="1"/>
  <c r="CH43" i="1"/>
  <c r="CH44" i="1"/>
  <c r="CH45" i="1"/>
  <c r="CH46" i="1"/>
  <c r="CH47" i="1"/>
  <c r="CH48" i="1"/>
  <c r="CH49" i="1"/>
  <c r="CH50" i="1"/>
  <c r="CH51" i="1"/>
  <c r="BZ5" i="1"/>
  <c r="BZ6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42" i="1"/>
  <c r="BZ43" i="1"/>
  <c r="BZ44" i="1"/>
  <c r="BZ45" i="1"/>
  <c r="BZ46" i="1"/>
  <c r="BZ47" i="1"/>
  <c r="BZ48" i="1"/>
  <c r="BZ49" i="1"/>
  <c r="BZ50" i="1"/>
  <c r="BZ51" i="1"/>
  <c r="BY5" i="1"/>
  <c r="BY6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42" i="1"/>
  <c r="BY43" i="1"/>
  <c r="BY44" i="1"/>
  <c r="BY45" i="1"/>
  <c r="BY46" i="1"/>
  <c r="BY47" i="1"/>
  <c r="BY48" i="1"/>
  <c r="BY49" i="1"/>
  <c r="BY50" i="1"/>
  <c r="BY51" i="1"/>
  <c r="AY5" i="1"/>
  <c r="AY6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42" i="1"/>
  <c r="AX5" i="1"/>
  <c r="AX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42" i="1"/>
  <c r="AX43" i="1"/>
  <c r="AX44" i="1"/>
  <c r="AX45" i="1"/>
  <c r="AX46" i="1"/>
  <c r="AX47" i="1"/>
  <c r="AX48" i="1"/>
  <c r="AX49" i="1"/>
  <c r="AX50" i="1"/>
  <c r="AX51" i="1"/>
  <c r="AP5" i="1"/>
  <c r="AP6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42" i="1"/>
  <c r="AP43" i="1"/>
  <c r="AP44" i="1"/>
  <c r="AP45" i="1"/>
  <c r="AP46" i="1"/>
  <c r="AP47" i="1"/>
  <c r="AP48" i="1"/>
  <c r="AP49" i="1"/>
  <c r="AP51" i="1"/>
  <c r="AO5" i="1"/>
  <c r="AO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42" i="1"/>
  <c r="AO43" i="1"/>
  <c r="AO44" i="1"/>
  <c r="AO45" i="1"/>
  <c r="AO46" i="1"/>
  <c r="AO47" i="1"/>
  <c r="AO48" i="1"/>
  <c r="AO49" i="1"/>
  <c r="AO50" i="1"/>
  <c r="AO51" i="1"/>
  <c r="AF5" i="1"/>
  <c r="AF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42" i="1"/>
  <c r="AF43" i="1"/>
  <c r="AF44" i="1"/>
  <c r="AF45" i="1"/>
  <c r="AF46" i="1"/>
  <c r="AF47" i="1"/>
  <c r="AF48" i="1"/>
  <c r="AF49" i="1"/>
  <c r="AF50" i="1"/>
  <c r="AF51" i="1"/>
  <c r="X5" i="1"/>
  <c r="X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42" i="1"/>
  <c r="X43" i="1"/>
  <c r="X44" i="1"/>
  <c r="X45" i="1"/>
  <c r="X46" i="1"/>
  <c r="X47" i="1"/>
  <c r="X48" i="1"/>
  <c r="X49" i="1"/>
  <c r="X50" i="1"/>
  <c r="X51" i="1"/>
  <c r="W5" i="1"/>
  <c r="W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2" i="1"/>
  <c r="W43" i="1"/>
  <c r="W44" i="1"/>
  <c r="W45" i="1"/>
  <c r="W46" i="1"/>
  <c r="W47" i="1"/>
  <c r="W48" i="1"/>
  <c r="W49" i="1"/>
  <c r="W50" i="1"/>
  <c r="W51" i="1"/>
  <c r="O5" i="1"/>
  <c r="O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2" i="1"/>
  <c r="O43" i="1"/>
  <c r="O44" i="1"/>
  <c r="O45" i="1"/>
  <c r="O46" i="1"/>
  <c r="O47" i="1"/>
  <c r="O48" i="1"/>
  <c r="O49" i="1"/>
  <c r="O50" i="1"/>
  <c r="O51" i="1"/>
  <c r="N5" i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2" i="1"/>
  <c r="N43" i="1"/>
  <c r="N44" i="1"/>
  <c r="N45" i="1"/>
  <c r="N46" i="1"/>
  <c r="N47" i="1"/>
  <c r="N48" i="1"/>
  <c r="N49" i="1"/>
  <c r="N50" i="1"/>
  <c r="N51" i="1"/>
  <c r="HK5" i="1"/>
  <c r="HK6" i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5" i="1"/>
  <c r="HK26" i="1"/>
  <c r="HK27" i="1"/>
  <c r="HK28" i="1"/>
  <c r="HK29" i="1"/>
  <c r="HK30" i="1"/>
  <c r="HK31" i="1"/>
  <c r="HK32" i="1"/>
  <c r="HK33" i="1"/>
  <c r="HK35" i="1"/>
  <c r="HK36" i="1"/>
  <c r="HK37" i="1"/>
  <c r="HK38" i="1"/>
  <c r="HK42" i="1"/>
  <c r="HK45" i="1"/>
  <c r="HK46" i="1"/>
  <c r="HK47" i="1"/>
  <c r="HK48" i="1"/>
  <c r="HK49" i="1"/>
  <c r="HK50" i="1"/>
  <c r="HK51" i="1"/>
  <c r="HA24" i="1"/>
  <c r="HA34" i="1"/>
  <c r="HA43" i="1"/>
  <c r="GA62" i="1"/>
  <c r="E33" i="9" s="1"/>
  <c r="FZ62" i="1"/>
  <c r="D33" i="9" s="1"/>
  <c r="GA60" i="1"/>
  <c r="E32" i="9" s="1"/>
  <c r="FZ60" i="1"/>
  <c r="D32" i="9" s="1"/>
  <c r="FQ5" i="1"/>
  <c r="FQ6" i="1"/>
  <c r="FQ33" i="1"/>
  <c r="CO5" i="1"/>
  <c r="CO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45" i="1"/>
  <c r="CF5" i="1"/>
  <c r="CF6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42" i="1"/>
  <c r="CF43" i="1"/>
  <c r="CF44" i="1"/>
  <c r="CF45" i="1"/>
  <c r="CF46" i="1"/>
  <c r="CF47" i="1"/>
  <c r="CF48" i="1"/>
  <c r="CF49" i="1"/>
  <c r="CF50" i="1"/>
  <c r="CF51" i="1"/>
  <c r="BW5" i="1"/>
  <c r="BW6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42" i="1"/>
  <c r="BW43" i="1"/>
  <c r="BW44" i="1"/>
  <c r="BW45" i="1"/>
  <c r="BW46" i="1"/>
  <c r="BW47" i="1"/>
  <c r="BW48" i="1"/>
  <c r="BW49" i="1"/>
  <c r="BW50" i="1"/>
  <c r="BW51" i="1"/>
  <c r="AV5" i="1"/>
  <c r="AV6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42" i="1"/>
  <c r="AV43" i="1"/>
  <c r="AV44" i="1"/>
  <c r="AV45" i="1"/>
  <c r="AV46" i="1"/>
  <c r="AV47" i="1"/>
  <c r="AV48" i="1"/>
  <c r="AV50" i="1"/>
  <c r="AV51" i="1"/>
  <c r="AM5" i="1"/>
  <c r="AM6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42" i="1"/>
  <c r="AM43" i="1"/>
  <c r="AM44" i="1"/>
  <c r="AM45" i="1"/>
  <c r="AM46" i="1"/>
  <c r="AM47" i="1"/>
  <c r="AM48" i="1"/>
  <c r="AM49" i="1"/>
  <c r="AM51" i="1"/>
  <c r="AC5" i="1"/>
  <c r="AC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2" i="1"/>
  <c r="AC43" i="1"/>
  <c r="AC44" i="1"/>
  <c r="AC45" i="1"/>
  <c r="AC46" i="1"/>
  <c r="AC47" i="1"/>
  <c r="AC48" i="1"/>
  <c r="AC49" i="1"/>
  <c r="AC50" i="1"/>
  <c r="AC51" i="1"/>
  <c r="U5" i="1"/>
  <c r="U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42" i="1"/>
  <c r="U43" i="1"/>
  <c r="U44" i="1"/>
  <c r="U45" i="1"/>
  <c r="U46" i="1"/>
  <c r="U47" i="1"/>
  <c r="U48" i="1"/>
  <c r="U49" i="1"/>
  <c r="U50" i="1"/>
  <c r="U51" i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2" i="1"/>
  <c r="L43" i="1"/>
  <c r="L44" i="1"/>
  <c r="L45" i="1"/>
  <c r="L46" i="1"/>
  <c r="L47" i="1"/>
  <c r="L48" i="1"/>
  <c r="L49" i="1"/>
  <c r="L50" i="1"/>
  <c r="L51" i="1"/>
  <c r="GW42" i="1"/>
  <c r="GW43" i="1"/>
  <c r="GW44" i="1"/>
  <c r="GW45" i="1"/>
  <c r="GW46" i="1"/>
  <c r="GW47" i="1"/>
  <c r="GW48" i="1"/>
  <c r="GW49" i="1"/>
  <c r="GW50" i="1"/>
  <c r="GW51" i="1"/>
  <c r="GW8" i="1"/>
  <c r="GW9" i="1"/>
  <c r="GW10" i="1"/>
  <c r="GW11" i="1"/>
  <c r="GW12" i="1"/>
  <c r="GW13" i="1"/>
  <c r="GW14" i="1"/>
  <c r="GW15" i="1"/>
  <c r="GW16" i="1"/>
  <c r="GW17" i="1"/>
  <c r="GW18" i="1"/>
  <c r="GW19" i="1"/>
  <c r="GW20" i="1"/>
  <c r="GW21" i="1"/>
  <c r="GW22" i="1"/>
  <c r="GW23" i="1"/>
  <c r="GW24" i="1"/>
  <c r="GW25" i="1"/>
  <c r="GW26" i="1"/>
  <c r="GW27" i="1"/>
  <c r="GW28" i="1"/>
  <c r="GW29" i="1"/>
  <c r="GW30" i="1"/>
  <c r="GW31" i="1"/>
  <c r="GW32" i="1"/>
  <c r="GW33" i="1"/>
  <c r="GW34" i="1"/>
  <c r="GW35" i="1"/>
  <c r="GW36" i="1"/>
  <c r="GW37" i="1"/>
  <c r="GW38" i="1"/>
  <c r="GW5" i="1"/>
  <c r="GW6" i="1"/>
  <c r="GV42" i="1"/>
  <c r="GV43" i="1"/>
  <c r="GV44" i="1"/>
  <c r="GV45" i="1"/>
  <c r="GV46" i="1"/>
  <c r="GV47" i="1"/>
  <c r="GV48" i="1"/>
  <c r="GV49" i="1"/>
  <c r="GV50" i="1"/>
  <c r="GV51" i="1"/>
  <c r="GV8" i="1"/>
  <c r="GV9" i="1"/>
  <c r="GV10" i="1"/>
  <c r="GV11" i="1"/>
  <c r="GV12" i="1"/>
  <c r="GV13" i="1"/>
  <c r="GV14" i="1"/>
  <c r="GV15" i="1"/>
  <c r="GV16" i="1"/>
  <c r="GV17" i="1"/>
  <c r="GV18" i="1"/>
  <c r="GV19" i="1"/>
  <c r="GV20" i="1"/>
  <c r="GV21" i="1"/>
  <c r="GV22" i="1"/>
  <c r="GV23" i="1"/>
  <c r="GV24" i="1"/>
  <c r="GV25" i="1"/>
  <c r="GV27" i="1"/>
  <c r="GV28" i="1"/>
  <c r="GV29" i="1"/>
  <c r="GV30" i="1"/>
  <c r="GV31" i="1"/>
  <c r="GV32" i="1"/>
  <c r="GV33" i="1"/>
  <c r="GV34" i="1"/>
  <c r="GV35" i="1"/>
  <c r="GV36" i="1"/>
  <c r="GV37" i="1"/>
  <c r="GV38" i="1"/>
  <c r="GV5" i="1"/>
  <c r="GV6" i="1"/>
  <c r="GS5" i="1"/>
  <c r="GS6" i="1"/>
  <c r="GR5" i="1"/>
  <c r="GR6" i="1"/>
  <c r="GS42" i="1"/>
  <c r="GS43" i="1"/>
  <c r="GS44" i="1"/>
  <c r="GS45" i="1"/>
  <c r="GS46" i="1"/>
  <c r="GS47" i="1"/>
  <c r="GS48" i="1"/>
  <c r="GS49" i="1"/>
  <c r="GS50" i="1"/>
  <c r="GS51" i="1"/>
  <c r="GS8" i="1"/>
  <c r="GS9" i="1"/>
  <c r="GS10" i="1"/>
  <c r="GS11" i="1"/>
  <c r="GS12" i="1"/>
  <c r="GS13" i="1"/>
  <c r="GS14" i="1"/>
  <c r="GS15" i="1"/>
  <c r="GS16" i="1"/>
  <c r="GS17" i="1"/>
  <c r="GS18" i="1"/>
  <c r="GS19" i="1"/>
  <c r="GS20" i="1"/>
  <c r="GS21" i="1"/>
  <c r="GS22" i="1"/>
  <c r="GS23" i="1"/>
  <c r="GS24" i="1"/>
  <c r="GS25" i="1"/>
  <c r="GS26" i="1"/>
  <c r="GS27" i="1"/>
  <c r="GS28" i="1"/>
  <c r="GS29" i="1"/>
  <c r="GS30" i="1"/>
  <c r="GS31" i="1"/>
  <c r="GS32" i="1"/>
  <c r="GS33" i="1"/>
  <c r="GS34" i="1"/>
  <c r="GS35" i="1"/>
  <c r="GS36" i="1"/>
  <c r="GS37" i="1"/>
  <c r="GS38" i="1"/>
  <c r="GR8" i="1"/>
  <c r="GR9" i="1"/>
  <c r="GR10" i="1"/>
  <c r="GR11" i="1"/>
  <c r="GR12" i="1"/>
  <c r="GR13" i="1"/>
  <c r="GR14" i="1"/>
  <c r="GR15" i="1"/>
  <c r="GR16" i="1"/>
  <c r="GR17" i="1"/>
  <c r="GR18" i="1"/>
  <c r="GR19" i="1"/>
  <c r="GR20" i="1"/>
  <c r="GR21" i="1"/>
  <c r="GR22" i="1"/>
  <c r="GR23" i="1"/>
  <c r="GR24" i="1"/>
  <c r="GR25" i="1"/>
  <c r="GR26" i="1"/>
  <c r="GR27" i="1"/>
  <c r="GR28" i="1"/>
  <c r="GR29" i="1"/>
  <c r="GR30" i="1"/>
  <c r="GR31" i="1"/>
  <c r="GR32" i="1"/>
  <c r="GR33" i="1"/>
  <c r="GR34" i="1"/>
  <c r="GR35" i="1"/>
  <c r="GR36" i="1"/>
  <c r="GR37" i="1"/>
  <c r="GR38" i="1"/>
  <c r="HP6" i="1"/>
  <c r="HQ6" i="1"/>
  <c r="HR6" i="1"/>
  <c r="HP8" i="1"/>
  <c r="HQ8" i="1"/>
  <c r="HR8" i="1"/>
  <c r="HP9" i="1"/>
  <c r="HQ9" i="1"/>
  <c r="HR9" i="1"/>
  <c r="HP10" i="1"/>
  <c r="HQ10" i="1"/>
  <c r="HR10" i="1"/>
  <c r="HP11" i="1"/>
  <c r="HQ11" i="1"/>
  <c r="HR11" i="1"/>
  <c r="HP12" i="1"/>
  <c r="HQ12" i="1"/>
  <c r="HR12" i="1"/>
  <c r="HP13" i="1"/>
  <c r="HQ13" i="1"/>
  <c r="HR13" i="1"/>
  <c r="HP14" i="1"/>
  <c r="HQ14" i="1"/>
  <c r="HR14" i="1"/>
  <c r="HP15" i="1"/>
  <c r="HQ15" i="1"/>
  <c r="HR15" i="1"/>
  <c r="HP16" i="1"/>
  <c r="HQ16" i="1"/>
  <c r="HR16" i="1"/>
  <c r="HP17" i="1"/>
  <c r="HQ17" i="1"/>
  <c r="HR17" i="1"/>
  <c r="HP18" i="1"/>
  <c r="HQ18" i="1"/>
  <c r="HR18" i="1"/>
  <c r="HP19" i="1"/>
  <c r="HQ19" i="1"/>
  <c r="HR19" i="1"/>
  <c r="HP20" i="1"/>
  <c r="HQ20" i="1"/>
  <c r="HR20" i="1"/>
  <c r="HP21" i="1"/>
  <c r="HQ21" i="1"/>
  <c r="HR21" i="1"/>
  <c r="HP22" i="1"/>
  <c r="HQ22" i="1"/>
  <c r="HR22" i="1"/>
  <c r="HP23" i="1"/>
  <c r="HQ23" i="1"/>
  <c r="HR23" i="1"/>
  <c r="HP25" i="1"/>
  <c r="HQ25" i="1"/>
  <c r="HR25" i="1"/>
  <c r="HP26" i="1"/>
  <c r="HQ26" i="1"/>
  <c r="HR26" i="1"/>
  <c r="HP27" i="1"/>
  <c r="HQ27" i="1"/>
  <c r="HR27" i="1"/>
  <c r="HP28" i="1"/>
  <c r="HQ28" i="1"/>
  <c r="HR28" i="1"/>
  <c r="HP29" i="1"/>
  <c r="HQ29" i="1"/>
  <c r="HR29" i="1"/>
  <c r="HP30" i="1"/>
  <c r="HQ30" i="1"/>
  <c r="HR30" i="1"/>
  <c r="HP31" i="1"/>
  <c r="HQ31" i="1"/>
  <c r="HR31" i="1"/>
  <c r="HP32" i="1"/>
  <c r="HQ32" i="1"/>
  <c r="HR32" i="1"/>
  <c r="HP33" i="1"/>
  <c r="HQ33" i="1"/>
  <c r="HR33" i="1"/>
  <c r="HP35" i="1"/>
  <c r="HQ35" i="1"/>
  <c r="HR35" i="1"/>
  <c r="HP36" i="1"/>
  <c r="HQ36" i="1"/>
  <c r="HR36" i="1"/>
  <c r="HP37" i="1"/>
  <c r="HQ37" i="1"/>
  <c r="HR37" i="1"/>
  <c r="HP38" i="1"/>
  <c r="HQ38" i="1"/>
  <c r="HR38" i="1"/>
  <c r="HP40" i="1"/>
  <c r="HQ40" i="1"/>
  <c r="HR40" i="1"/>
  <c r="HP42" i="1"/>
  <c r="HQ42" i="1"/>
  <c r="HR42" i="1"/>
  <c r="HP45" i="1"/>
  <c r="HQ45" i="1"/>
  <c r="HR45" i="1"/>
  <c r="HP46" i="1"/>
  <c r="HQ46" i="1"/>
  <c r="HR46" i="1"/>
  <c r="HP47" i="1"/>
  <c r="HQ47" i="1"/>
  <c r="HR47" i="1"/>
  <c r="HP48" i="1"/>
  <c r="HQ48" i="1"/>
  <c r="HR48" i="1"/>
  <c r="HP49" i="1"/>
  <c r="HQ49" i="1"/>
  <c r="HR49" i="1"/>
  <c r="HP50" i="1"/>
  <c r="HQ50" i="1"/>
  <c r="HR50" i="1"/>
  <c r="HP51" i="1"/>
  <c r="HQ51" i="1"/>
  <c r="HR51" i="1"/>
  <c r="HP53" i="1"/>
  <c r="HQ53" i="1"/>
  <c r="HR53" i="1"/>
  <c r="HP54" i="1"/>
  <c r="HQ54" i="1"/>
  <c r="HR54" i="1"/>
  <c r="HP55" i="1"/>
  <c r="HQ55" i="1"/>
  <c r="HR55" i="1"/>
  <c r="HQ5" i="1"/>
  <c r="HR5" i="1"/>
  <c r="HP5" i="1"/>
  <c r="GX6" i="1"/>
  <c r="GY6" i="1"/>
  <c r="GZ6" i="1"/>
  <c r="GX8" i="1"/>
  <c r="GY8" i="1"/>
  <c r="GZ8" i="1"/>
  <c r="GX9" i="1"/>
  <c r="GY9" i="1"/>
  <c r="GZ9" i="1"/>
  <c r="GX10" i="1"/>
  <c r="GY10" i="1"/>
  <c r="GZ10" i="1"/>
  <c r="GX11" i="1"/>
  <c r="GY11" i="1"/>
  <c r="GZ11" i="1"/>
  <c r="GX12" i="1"/>
  <c r="GY12" i="1"/>
  <c r="GZ12" i="1"/>
  <c r="GX13" i="1"/>
  <c r="GY13" i="1"/>
  <c r="GZ13" i="1"/>
  <c r="GX14" i="1"/>
  <c r="GY14" i="1"/>
  <c r="GZ14" i="1"/>
  <c r="GX15" i="1"/>
  <c r="GY15" i="1"/>
  <c r="GZ15" i="1"/>
  <c r="GX16" i="1"/>
  <c r="GY16" i="1"/>
  <c r="GZ16" i="1"/>
  <c r="GX17" i="1"/>
  <c r="GY17" i="1"/>
  <c r="GZ17" i="1"/>
  <c r="GX18" i="1"/>
  <c r="GY18" i="1"/>
  <c r="GZ18" i="1"/>
  <c r="GX19" i="1"/>
  <c r="GY19" i="1"/>
  <c r="GZ19" i="1"/>
  <c r="GX20" i="1"/>
  <c r="GY20" i="1"/>
  <c r="GZ20" i="1"/>
  <c r="GX21" i="1"/>
  <c r="GY21" i="1"/>
  <c r="GZ21" i="1"/>
  <c r="GX22" i="1"/>
  <c r="GY22" i="1"/>
  <c r="GZ22" i="1"/>
  <c r="GX23" i="1"/>
  <c r="GY23" i="1"/>
  <c r="GZ23" i="1"/>
  <c r="GX24" i="1"/>
  <c r="GY24" i="1"/>
  <c r="GZ24" i="1"/>
  <c r="GX25" i="1"/>
  <c r="GY25" i="1"/>
  <c r="GZ25" i="1"/>
  <c r="GX26" i="1"/>
  <c r="GY26" i="1"/>
  <c r="GZ26" i="1"/>
  <c r="GX27" i="1"/>
  <c r="GY27" i="1"/>
  <c r="GZ27" i="1"/>
  <c r="GX28" i="1"/>
  <c r="GY28" i="1"/>
  <c r="GZ28" i="1"/>
  <c r="GX29" i="1"/>
  <c r="GY29" i="1"/>
  <c r="GZ29" i="1"/>
  <c r="GX30" i="1"/>
  <c r="GY30" i="1"/>
  <c r="GZ30" i="1"/>
  <c r="GX31" i="1"/>
  <c r="GY31" i="1"/>
  <c r="GZ31" i="1"/>
  <c r="GX32" i="1"/>
  <c r="GY32" i="1"/>
  <c r="GZ32" i="1"/>
  <c r="GX33" i="1"/>
  <c r="GY33" i="1"/>
  <c r="GZ33" i="1"/>
  <c r="GX34" i="1"/>
  <c r="GY34" i="1"/>
  <c r="GZ34" i="1"/>
  <c r="GX35" i="1"/>
  <c r="GY35" i="1"/>
  <c r="GZ35" i="1"/>
  <c r="GX36" i="1"/>
  <c r="GY36" i="1"/>
  <c r="GZ36" i="1"/>
  <c r="GX37" i="1"/>
  <c r="GY37" i="1"/>
  <c r="GZ37" i="1"/>
  <c r="GX38" i="1"/>
  <c r="GY38" i="1"/>
  <c r="GZ38" i="1"/>
  <c r="GX40" i="1"/>
  <c r="GY40" i="1"/>
  <c r="GZ40" i="1"/>
  <c r="GX42" i="1"/>
  <c r="GY42" i="1"/>
  <c r="GZ42" i="1"/>
  <c r="GX43" i="1"/>
  <c r="GY43" i="1"/>
  <c r="GZ43" i="1"/>
  <c r="GX44" i="1"/>
  <c r="GY44" i="1"/>
  <c r="GZ44" i="1"/>
  <c r="GX45" i="1"/>
  <c r="GY45" i="1"/>
  <c r="GZ45" i="1"/>
  <c r="GX46" i="1"/>
  <c r="GY46" i="1"/>
  <c r="GZ46" i="1"/>
  <c r="GX47" i="1"/>
  <c r="GY47" i="1"/>
  <c r="GZ47" i="1"/>
  <c r="GX48" i="1"/>
  <c r="GY48" i="1"/>
  <c r="GZ48" i="1"/>
  <c r="GX49" i="1"/>
  <c r="GY49" i="1"/>
  <c r="GZ49" i="1"/>
  <c r="GX50" i="1"/>
  <c r="GY50" i="1"/>
  <c r="GZ50" i="1"/>
  <c r="GX51" i="1"/>
  <c r="GY51" i="1"/>
  <c r="GZ51" i="1"/>
  <c r="GX53" i="1"/>
  <c r="GY53" i="1"/>
  <c r="GZ53" i="1"/>
  <c r="GX54" i="1"/>
  <c r="GY54" i="1"/>
  <c r="GZ54" i="1"/>
  <c r="GX55" i="1"/>
  <c r="GY55" i="1"/>
  <c r="GZ55" i="1"/>
  <c r="GY5" i="1"/>
  <c r="GZ5" i="1"/>
  <c r="GX5" i="1"/>
  <c r="GF6" i="1"/>
  <c r="GG6" i="1"/>
  <c r="GH6" i="1"/>
  <c r="GF8" i="1"/>
  <c r="GG8" i="1"/>
  <c r="GH8" i="1"/>
  <c r="GF9" i="1"/>
  <c r="GG9" i="1"/>
  <c r="GH9" i="1"/>
  <c r="GF10" i="1"/>
  <c r="GG10" i="1"/>
  <c r="GH10" i="1"/>
  <c r="GF11" i="1"/>
  <c r="GG11" i="1"/>
  <c r="GH11" i="1"/>
  <c r="GF12" i="1"/>
  <c r="GG12" i="1"/>
  <c r="GH12" i="1"/>
  <c r="GF13" i="1"/>
  <c r="GG13" i="1"/>
  <c r="GH13" i="1"/>
  <c r="GF14" i="1"/>
  <c r="GG14" i="1"/>
  <c r="GH14" i="1"/>
  <c r="GF15" i="1"/>
  <c r="GG15" i="1"/>
  <c r="GH15" i="1"/>
  <c r="GF16" i="1"/>
  <c r="GG16" i="1"/>
  <c r="GH16" i="1"/>
  <c r="GF17" i="1"/>
  <c r="GG17" i="1"/>
  <c r="GH17" i="1"/>
  <c r="GF18" i="1"/>
  <c r="GG18" i="1"/>
  <c r="GH18" i="1"/>
  <c r="GF19" i="1"/>
  <c r="GG19" i="1"/>
  <c r="GH19" i="1"/>
  <c r="GF20" i="1"/>
  <c r="GG20" i="1"/>
  <c r="GH20" i="1"/>
  <c r="GF21" i="1"/>
  <c r="GG21" i="1"/>
  <c r="GH21" i="1"/>
  <c r="GF22" i="1"/>
  <c r="GG22" i="1"/>
  <c r="GH22" i="1"/>
  <c r="GF23" i="1"/>
  <c r="GG23" i="1"/>
  <c r="GH23" i="1"/>
  <c r="GF24" i="1"/>
  <c r="GG24" i="1"/>
  <c r="GH24" i="1"/>
  <c r="GF25" i="1"/>
  <c r="GG25" i="1"/>
  <c r="GH25" i="1"/>
  <c r="GF26" i="1"/>
  <c r="GG26" i="1"/>
  <c r="GH26" i="1"/>
  <c r="GF27" i="1"/>
  <c r="GG27" i="1"/>
  <c r="GH27" i="1"/>
  <c r="GF28" i="1"/>
  <c r="GG28" i="1"/>
  <c r="GH28" i="1"/>
  <c r="GF29" i="1"/>
  <c r="GG29" i="1"/>
  <c r="GH29" i="1"/>
  <c r="GF30" i="1"/>
  <c r="GG30" i="1"/>
  <c r="GH30" i="1"/>
  <c r="GF31" i="1"/>
  <c r="GG31" i="1"/>
  <c r="GH31" i="1"/>
  <c r="GF32" i="1"/>
  <c r="GG32" i="1"/>
  <c r="GH32" i="1"/>
  <c r="GF33" i="1"/>
  <c r="GG33" i="1"/>
  <c r="GH33" i="1"/>
  <c r="GF34" i="1"/>
  <c r="GG34" i="1"/>
  <c r="GH34" i="1"/>
  <c r="GF35" i="1"/>
  <c r="GG35" i="1"/>
  <c r="GH35" i="1"/>
  <c r="GF36" i="1"/>
  <c r="GG36" i="1"/>
  <c r="GH36" i="1"/>
  <c r="GF37" i="1"/>
  <c r="GG37" i="1"/>
  <c r="GH37" i="1"/>
  <c r="GF38" i="1"/>
  <c r="GG38" i="1"/>
  <c r="GH38" i="1"/>
  <c r="GF40" i="1"/>
  <c r="GG40" i="1"/>
  <c r="GH40" i="1"/>
  <c r="GF42" i="1"/>
  <c r="GG42" i="1"/>
  <c r="GH42" i="1"/>
  <c r="GF53" i="1"/>
  <c r="GG53" i="1"/>
  <c r="GH53" i="1"/>
  <c r="GF54" i="1"/>
  <c r="GG54" i="1"/>
  <c r="GH54" i="1"/>
  <c r="GF55" i="1"/>
  <c r="GG55" i="1"/>
  <c r="GH55" i="1"/>
  <c r="GG5" i="1"/>
  <c r="GH5" i="1"/>
  <c r="GF5" i="1"/>
  <c r="EM40" i="1"/>
  <c r="EO40" i="1"/>
  <c r="EM42" i="1"/>
  <c r="EO42" i="1"/>
  <c r="EM43" i="1"/>
  <c r="EO43" i="1"/>
  <c r="EM44" i="1"/>
  <c r="EO44" i="1"/>
  <c r="EM45" i="1"/>
  <c r="EO45" i="1"/>
  <c r="EM46" i="1"/>
  <c r="EO46" i="1"/>
  <c r="EM47" i="1"/>
  <c r="EO47" i="1"/>
  <c r="EM48" i="1"/>
  <c r="EO48" i="1"/>
  <c r="EM49" i="1"/>
  <c r="EO49" i="1"/>
  <c r="EM50" i="1"/>
  <c r="EO50" i="1"/>
  <c r="EM51" i="1"/>
  <c r="EO51" i="1"/>
  <c r="EM53" i="1"/>
  <c r="EO53" i="1"/>
  <c r="EM54" i="1"/>
  <c r="EO54" i="1"/>
  <c r="EM55" i="1"/>
  <c r="EO55" i="1"/>
  <c r="DL6" i="1"/>
  <c r="DM6" i="1"/>
  <c r="DN6" i="1"/>
  <c r="DL8" i="1"/>
  <c r="DM8" i="1"/>
  <c r="DN8" i="1"/>
  <c r="DL9" i="1"/>
  <c r="DM9" i="1"/>
  <c r="DN9" i="1"/>
  <c r="DL10" i="1"/>
  <c r="DM10" i="1"/>
  <c r="DN10" i="1"/>
  <c r="DL11" i="1"/>
  <c r="DM11" i="1"/>
  <c r="DN11" i="1"/>
  <c r="DL12" i="1"/>
  <c r="DM12" i="1"/>
  <c r="DN12" i="1"/>
  <c r="DL13" i="1"/>
  <c r="DM13" i="1"/>
  <c r="DN13" i="1"/>
  <c r="DL14" i="1"/>
  <c r="DM14" i="1"/>
  <c r="DN14" i="1"/>
  <c r="DL15" i="1"/>
  <c r="DM15" i="1"/>
  <c r="DN15" i="1"/>
  <c r="DL16" i="1"/>
  <c r="DM16" i="1"/>
  <c r="DN16" i="1"/>
  <c r="DL17" i="1"/>
  <c r="DM17" i="1"/>
  <c r="DN17" i="1"/>
  <c r="DL18" i="1"/>
  <c r="DM18" i="1"/>
  <c r="DN18" i="1"/>
  <c r="DL19" i="1"/>
  <c r="DM19" i="1"/>
  <c r="DN19" i="1"/>
  <c r="DL20" i="1"/>
  <c r="DM20" i="1"/>
  <c r="DN20" i="1"/>
  <c r="DL21" i="1"/>
  <c r="DM21" i="1"/>
  <c r="DN21" i="1"/>
  <c r="DL22" i="1"/>
  <c r="DM22" i="1"/>
  <c r="DN22" i="1"/>
  <c r="DL23" i="1"/>
  <c r="DM23" i="1"/>
  <c r="DN23" i="1"/>
  <c r="DL24" i="1"/>
  <c r="DM24" i="1"/>
  <c r="DN24" i="1"/>
  <c r="DL25" i="1"/>
  <c r="DM25" i="1"/>
  <c r="DN25" i="1"/>
  <c r="DL26" i="1"/>
  <c r="DM26" i="1"/>
  <c r="DN26" i="1"/>
  <c r="DL27" i="1"/>
  <c r="DM27" i="1"/>
  <c r="DN27" i="1"/>
  <c r="DL28" i="1"/>
  <c r="DM28" i="1"/>
  <c r="DN28" i="1"/>
  <c r="DL29" i="1"/>
  <c r="DM29" i="1"/>
  <c r="DN29" i="1"/>
  <c r="DL30" i="1"/>
  <c r="DM30" i="1"/>
  <c r="DN30" i="1"/>
  <c r="DL31" i="1"/>
  <c r="DM31" i="1"/>
  <c r="DN31" i="1"/>
  <c r="DL32" i="1"/>
  <c r="DM32" i="1"/>
  <c r="DN32" i="1"/>
  <c r="DL33" i="1"/>
  <c r="DM33" i="1"/>
  <c r="DN33" i="1"/>
  <c r="DL34" i="1"/>
  <c r="DM34" i="1"/>
  <c r="DN34" i="1"/>
  <c r="DL35" i="1"/>
  <c r="DM35" i="1"/>
  <c r="DN35" i="1"/>
  <c r="DL36" i="1"/>
  <c r="DM36" i="1"/>
  <c r="DN36" i="1"/>
  <c r="DL37" i="1"/>
  <c r="DM37" i="1"/>
  <c r="DN37" i="1"/>
  <c r="DL38" i="1"/>
  <c r="DM38" i="1"/>
  <c r="DN38" i="1"/>
  <c r="DL40" i="1"/>
  <c r="DM40" i="1"/>
  <c r="DN40" i="1"/>
  <c r="DL42" i="1"/>
  <c r="DM42" i="1"/>
  <c r="DN42" i="1"/>
  <c r="DL43" i="1"/>
  <c r="DM43" i="1"/>
  <c r="DN43" i="1"/>
  <c r="DL44" i="1"/>
  <c r="DM44" i="1"/>
  <c r="DN44" i="1"/>
  <c r="DL45" i="1"/>
  <c r="DM45" i="1"/>
  <c r="DN45" i="1"/>
  <c r="DL46" i="1"/>
  <c r="DM46" i="1"/>
  <c r="DN46" i="1"/>
  <c r="DL47" i="1"/>
  <c r="DM47" i="1"/>
  <c r="DN47" i="1"/>
  <c r="DL48" i="1"/>
  <c r="DM48" i="1"/>
  <c r="DN48" i="1"/>
  <c r="DL49" i="1"/>
  <c r="DM49" i="1"/>
  <c r="DN49" i="1"/>
  <c r="DL50" i="1"/>
  <c r="DM50" i="1"/>
  <c r="DN50" i="1"/>
  <c r="DL51" i="1"/>
  <c r="DM51" i="1"/>
  <c r="DN51" i="1"/>
  <c r="DL53" i="1"/>
  <c r="DM53" i="1"/>
  <c r="DN53" i="1"/>
  <c r="DL54" i="1"/>
  <c r="DM54" i="1"/>
  <c r="DN54" i="1"/>
  <c r="DL55" i="1"/>
  <c r="DM55" i="1"/>
  <c r="DN55" i="1"/>
  <c r="DM5" i="1"/>
  <c r="DN5" i="1"/>
  <c r="DL5" i="1"/>
  <c r="CK6" i="1"/>
  <c r="CL6" i="1"/>
  <c r="CM6" i="1"/>
  <c r="CK8" i="1"/>
  <c r="CL8" i="1"/>
  <c r="CM8" i="1"/>
  <c r="CK9" i="1"/>
  <c r="CL9" i="1"/>
  <c r="CM9" i="1"/>
  <c r="CK10" i="1"/>
  <c r="CL10" i="1"/>
  <c r="CM10" i="1"/>
  <c r="CK11" i="1"/>
  <c r="CL11" i="1"/>
  <c r="CM11" i="1"/>
  <c r="CK12" i="1"/>
  <c r="CL12" i="1"/>
  <c r="CM12" i="1"/>
  <c r="CK13" i="1"/>
  <c r="CL13" i="1"/>
  <c r="CM13" i="1"/>
  <c r="CK14" i="1"/>
  <c r="CL14" i="1"/>
  <c r="CM14" i="1"/>
  <c r="CK15" i="1"/>
  <c r="CL15" i="1"/>
  <c r="CM15" i="1"/>
  <c r="CK16" i="1"/>
  <c r="CL16" i="1"/>
  <c r="CM16" i="1"/>
  <c r="CK17" i="1"/>
  <c r="CL17" i="1"/>
  <c r="CM17" i="1"/>
  <c r="CK18" i="1"/>
  <c r="CL18" i="1"/>
  <c r="CM18" i="1"/>
  <c r="CK19" i="1"/>
  <c r="CL19" i="1"/>
  <c r="CM19" i="1"/>
  <c r="CK20" i="1"/>
  <c r="CL20" i="1"/>
  <c r="CM20" i="1"/>
  <c r="CK21" i="1"/>
  <c r="CL21" i="1"/>
  <c r="CM21" i="1"/>
  <c r="CK22" i="1"/>
  <c r="CL22" i="1"/>
  <c r="CM22" i="1"/>
  <c r="CK23" i="1"/>
  <c r="CL23" i="1"/>
  <c r="CM23" i="1"/>
  <c r="CK24" i="1"/>
  <c r="CL24" i="1"/>
  <c r="CM24" i="1"/>
  <c r="CK25" i="1"/>
  <c r="CL25" i="1"/>
  <c r="CM25" i="1"/>
  <c r="CK26" i="1"/>
  <c r="CL26" i="1"/>
  <c r="CM26" i="1"/>
  <c r="CK27" i="1"/>
  <c r="CL27" i="1"/>
  <c r="CM27" i="1"/>
  <c r="CK28" i="1"/>
  <c r="CL28" i="1"/>
  <c r="CM28" i="1"/>
  <c r="CK29" i="1"/>
  <c r="CL29" i="1"/>
  <c r="CM29" i="1"/>
  <c r="CK30" i="1"/>
  <c r="CL30" i="1"/>
  <c r="CM30" i="1"/>
  <c r="CK31" i="1"/>
  <c r="CL31" i="1"/>
  <c r="CM31" i="1"/>
  <c r="CK32" i="1"/>
  <c r="CL32" i="1"/>
  <c r="CM32" i="1"/>
  <c r="CK33" i="1"/>
  <c r="CL33" i="1"/>
  <c r="CM33" i="1"/>
  <c r="CK34" i="1"/>
  <c r="CL34" i="1"/>
  <c r="CM34" i="1"/>
  <c r="CK35" i="1"/>
  <c r="CL35" i="1"/>
  <c r="CM35" i="1"/>
  <c r="CK36" i="1"/>
  <c r="CL36" i="1"/>
  <c r="CM36" i="1"/>
  <c r="CK37" i="1"/>
  <c r="CL37" i="1"/>
  <c r="CM37" i="1"/>
  <c r="CK38" i="1"/>
  <c r="CL38" i="1"/>
  <c r="CM38" i="1"/>
  <c r="CK40" i="1"/>
  <c r="CL40" i="1"/>
  <c r="CM40" i="1"/>
  <c r="CK42" i="1"/>
  <c r="CL42" i="1"/>
  <c r="CM42" i="1"/>
  <c r="CK43" i="1"/>
  <c r="CL43" i="1"/>
  <c r="CM43" i="1"/>
  <c r="CK44" i="1"/>
  <c r="CL44" i="1"/>
  <c r="CM44" i="1"/>
  <c r="CK45" i="1"/>
  <c r="CL45" i="1"/>
  <c r="CM45" i="1"/>
  <c r="CK46" i="1"/>
  <c r="CL46" i="1"/>
  <c r="CM46" i="1"/>
  <c r="CK47" i="1"/>
  <c r="CL47" i="1"/>
  <c r="CM47" i="1"/>
  <c r="CK48" i="1"/>
  <c r="CL48" i="1"/>
  <c r="CM48" i="1"/>
  <c r="CK49" i="1"/>
  <c r="CL49" i="1"/>
  <c r="CM49" i="1"/>
  <c r="CK50" i="1"/>
  <c r="CL50" i="1"/>
  <c r="CM50" i="1"/>
  <c r="CK51" i="1"/>
  <c r="CL51" i="1"/>
  <c r="CM51" i="1"/>
  <c r="CK53" i="1"/>
  <c r="CL53" i="1"/>
  <c r="CM53" i="1"/>
  <c r="CK54" i="1"/>
  <c r="CL54" i="1"/>
  <c r="CM54" i="1"/>
  <c r="CK55" i="1"/>
  <c r="CL55" i="1"/>
  <c r="CM55" i="1"/>
  <c r="CL5" i="1"/>
  <c r="CM5" i="1"/>
  <c r="CK5" i="1"/>
  <c r="CB6" i="1"/>
  <c r="CC6" i="1"/>
  <c r="CD6" i="1"/>
  <c r="CB8" i="1"/>
  <c r="CC8" i="1"/>
  <c r="CD8" i="1"/>
  <c r="CB9" i="1"/>
  <c r="CC9" i="1"/>
  <c r="CD9" i="1"/>
  <c r="CB10" i="1"/>
  <c r="CC10" i="1"/>
  <c r="CD10" i="1"/>
  <c r="CB11" i="1"/>
  <c r="CC11" i="1"/>
  <c r="CD11" i="1"/>
  <c r="CB12" i="1"/>
  <c r="CC12" i="1"/>
  <c r="CD12" i="1"/>
  <c r="CB13" i="1"/>
  <c r="CC13" i="1"/>
  <c r="CD13" i="1"/>
  <c r="CB14" i="1"/>
  <c r="CC14" i="1"/>
  <c r="CD14" i="1"/>
  <c r="CB15" i="1"/>
  <c r="CC15" i="1"/>
  <c r="CD15" i="1"/>
  <c r="CB16" i="1"/>
  <c r="CC16" i="1"/>
  <c r="CD16" i="1"/>
  <c r="CB17" i="1"/>
  <c r="CC17" i="1"/>
  <c r="CD17" i="1"/>
  <c r="CB18" i="1"/>
  <c r="CC18" i="1"/>
  <c r="CD18" i="1"/>
  <c r="CB19" i="1"/>
  <c r="CC19" i="1"/>
  <c r="CD19" i="1"/>
  <c r="CB20" i="1"/>
  <c r="CC20" i="1"/>
  <c r="CD20" i="1"/>
  <c r="CB21" i="1"/>
  <c r="CC21" i="1"/>
  <c r="CD21" i="1"/>
  <c r="CB22" i="1"/>
  <c r="CC22" i="1"/>
  <c r="CD22" i="1"/>
  <c r="CB23" i="1"/>
  <c r="CC23" i="1"/>
  <c r="CD23" i="1"/>
  <c r="CB24" i="1"/>
  <c r="CC24" i="1"/>
  <c r="CD24" i="1"/>
  <c r="CB25" i="1"/>
  <c r="CC25" i="1"/>
  <c r="CD25" i="1"/>
  <c r="CB26" i="1"/>
  <c r="CC26" i="1"/>
  <c r="CD26" i="1"/>
  <c r="CB27" i="1"/>
  <c r="CC27" i="1"/>
  <c r="CD27" i="1"/>
  <c r="CB28" i="1"/>
  <c r="CC28" i="1"/>
  <c r="CD28" i="1"/>
  <c r="CB29" i="1"/>
  <c r="CC29" i="1"/>
  <c r="CD29" i="1"/>
  <c r="CB30" i="1"/>
  <c r="CC30" i="1"/>
  <c r="CD30" i="1"/>
  <c r="CB31" i="1"/>
  <c r="CC31" i="1"/>
  <c r="CD31" i="1"/>
  <c r="CB32" i="1"/>
  <c r="CC32" i="1"/>
  <c r="CD32" i="1"/>
  <c r="CB33" i="1"/>
  <c r="CC33" i="1"/>
  <c r="CD33" i="1"/>
  <c r="CB34" i="1"/>
  <c r="CC34" i="1"/>
  <c r="CD34" i="1"/>
  <c r="CB35" i="1"/>
  <c r="CC35" i="1"/>
  <c r="CD35" i="1"/>
  <c r="CB36" i="1"/>
  <c r="CC36" i="1"/>
  <c r="CD36" i="1"/>
  <c r="CB37" i="1"/>
  <c r="CC37" i="1"/>
  <c r="CD37" i="1"/>
  <c r="CB38" i="1"/>
  <c r="CC38" i="1"/>
  <c r="CD38" i="1"/>
  <c r="CB40" i="1"/>
  <c r="CC40" i="1"/>
  <c r="CD40" i="1"/>
  <c r="CB42" i="1"/>
  <c r="CC42" i="1"/>
  <c r="CD42" i="1"/>
  <c r="CB43" i="1"/>
  <c r="CC43" i="1"/>
  <c r="CD43" i="1"/>
  <c r="CB44" i="1"/>
  <c r="CC44" i="1"/>
  <c r="CD44" i="1"/>
  <c r="CB45" i="1"/>
  <c r="CC45" i="1"/>
  <c r="CD45" i="1"/>
  <c r="CB46" i="1"/>
  <c r="CC46" i="1"/>
  <c r="CD46" i="1"/>
  <c r="CB47" i="1"/>
  <c r="CC47" i="1"/>
  <c r="CD47" i="1"/>
  <c r="CB48" i="1"/>
  <c r="CC48" i="1"/>
  <c r="CD48" i="1"/>
  <c r="CB49" i="1"/>
  <c r="CC49" i="1"/>
  <c r="CD49" i="1"/>
  <c r="CB50" i="1"/>
  <c r="CC50" i="1"/>
  <c r="CD50" i="1"/>
  <c r="CB51" i="1"/>
  <c r="CC51" i="1"/>
  <c r="CD51" i="1"/>
  <c r="CB53" i="1"/>
  <c r="CC53" i="1"/>
  <c r="CD53" i="1"/>
  <c r="CB54" i="1"/>
  <c r="CC54" i="1"/>
  <c r="CD54" i="1"/>
  <c r="CB55" i="1"/>
  <c r="CC55" i="1"/>
  <c r="CD55" i="1"/>
  <c r="CC5" i="1"/>
  <c r="CD5" i="1"/>
  <c r="CB5" i="1"/>
  <c r="BS6" i="1"/>
  <c r="BT6" i="1"/>
  <c r="BU6" i="1"/>
  <c r="BS8" i="1"/>
  <c r="BT8" i="1"/>
  <c r="BU8" i="1"/>
  <c r="BS9" i="1"/>
  <c r="BT9" i="1"/>
  <c r="BU9" i="1"/>
  <c r="BS10" i="1"/>
  <c r="BT10" i="1"/>
  <c r="BU10" i="1"/>
  <c r="BS11" i="1"/>
  <c r="BT11" i="1"/>
  <c r="BU11" i="1"/>
  <c r="BS12" i="1"/>
  <c r="BT12" i="1"/>
  <c r="BU12" i="1"/>
  <c r="BS13" i="1"/>
  <c r="BT13" i="1"/>
  <c r="BU13" i="1"/>
  <c r="BS14" i="1"/>
  <c r="BT14" i="1"/>
  <c r="BU14" i="1"/>
  <c r="BS15" i="1"/>
  <c r="BT15" i="1"/>
  <c r="BU15" i="1"/>
  <c r="BS16" i="1"/>
  <c r="BT16" i="1"/>
  <c r="BU16" i="1"/>
  <c r="BS17" i="1"/>
  <c r="BT17" i="1"/>
  <c r="BU17" i="1"/>
  <c r="BS18" i="1"/>
  <c r="BT18" i="1"/>
  <c r="BU18" i="1"/>
  <c r="BS19" i="1"/>
  <c r="BT19" i="1"/>
  <c r="BU19" i="1"/>
  <c r="BS20" i="1"/>
  <c r="BT20" i="1"/>
  <c r="BU20" i="1"/>
  <c r="BS21" i="1"/>
  <c r="BT21" i="1"/>
  <c r="BU21" i="1"/>
  <c r="BS22" i="1"/>
  <c r="BT22" i="1"/>
  <c r="BU22" i="1"/>
  <c r="BS23" i="1"/>
  <c r="BT23" i="1"/>
  <c r="BU23" i="1"/>
  <c r="BS24" i="1"/>
  <c r="BT24" i="1"/>
  <c r="BU24" i="1"/>
  <c r="BS25" i="1"/>
  <c r="BT25" i="1"/>
  <c r="BU25" i="1"/>
  <c r="BS26" i="1"/>
  <c r="BT26" i="1"/>
  <c r="BU26" i="1"/>
  <c r="BS27" i="1"/>
  <c r="BT27" i="1"/>
  <c r="BU27" i="1"/>
  <c r="BS28" i="1"/>
  <c r="BT28" i="1"/>
  <c r="BU28" i="1"/>
  <c r="BS29" i="1"/>
  <c r="BT29" i="1"/>
  <c r="BU29" i="1"/>
  <c r="BS30" i="1"/>
  <c r="BT30" i="1"/>
  <c r="BU30" i="1"/>
  <c r="BS31" i="1"/>
  <c r="BT31" i="1"/>
  <c r="BU31" i="1"/>
  <c r="BS32" i="1"/>
  <c r="BT32" i="1"/>
  <c r="BU32" i="1"/>
  <c r="BS33" i="1"/>
  <c r="BT33" i="1"/>
  <c r="BU33" i="1"/>
  <c r="BS34" i="1"/>
  <c r="BT34" i="1"/>
  <c r="BU34" i="1"/>
  <c r="BS35" i="1"/>
  <c r="BT35" i="1"/>
  <c r="BU35" i="1"/>
  <c r="BS36" i="1"/>
  <c r="BT36" i="1"/>
  <c r="BU36" i="1"/>
  <c r="BS37" i="1"/>
  <c r="BT37" i="1"/>
  <c r="BU37" i="1"/>
  <c r="BS38" i="1"/>
  <c r="BT38" i="1"/>
  <c r="BU38" i="1"/>
  <c r="BS40" i="1"/>
  <c r="BT40" i="1"/>
  <c r="BU40" i="1"/>
  <c r="BS42" i="1"/>
  <c r="BT42" i="1"/>
  <c r="BU42" i="1"/>
  <c r="BS43" i="1"/>
  <c r="BT43" i="1"/>
  <c r="BU43" i="1"/>
  <c r="BS44" i="1"/>
  <c r="BT44" i="1"/>
  <c r="BU44" i="1"/>
  <c r="BS45" i="1"/>
  <c r="BT45" i="1"/>
  <c r="BU45" i="1"/>
  <c r="BS46" i="1"/>
  <c r="BT46" i="1"/>
  <c r="BU46" i="1"/>
  <c r="BS47" i="1"/>
  <c r="BT47" i="1"/>
  <c r="BU47" i="1"/>
  <c r="BS48" i="1"/>
  <c r="BT48" i="1"/>
  <c r="BU48" i="1"/>
  <c r="BS49" i="1"/>
  <c r="BT49" i="1"/>
  <c r="BU49" i="1"/>
  <c r="BS50" i="1"/>
  <c r="BT50" i="1"/>
  <c r="BU50" i="1"/>
  <c r="BS51" i="1"/>
  <c r="BT51" i="1"/>
  <c r="BU51" i="1"/>
  <c r="BS53" i="1"/>
  <c r="BT53" i="1"/>
  <c r="BU53" i="1"/>
  <c r="BS54" i="1"/>
  <c r="BT54" i="1"/>
  <c r="BU54" i="1"/>
  <c r="BS55" i="1"/>
  <c r="BT55" i="1"/>
  <c r="BU55" i="1"/>
  <c r="BT5" i="1"/>
  <c r="BU5" i="1"/>
  <c r="BS5" i="1"/>
  <c r="BJ6" i="1"/>
  <c r="BK6" i="1"/>
  <c r="BL6" i="1"/>
  <c r="BJ8" i="1"/>
  <c r="BK8" i="1"/>
  <c r="BL8" i="1"/>
  <c r="BJ9" i="1"/>
  <c r="BK9" i="1"/>
  <c r="BL9" i="1"/>
  <c r="BJ10" i="1"/>
  <c r="BK10" i="1"/>
  <c r="BL10" i="1"/>
  <c r="BJ11" i="1"/>
  <c r="BK11" i="1"/>
  <c r="BL11" i="1"/>
  <c r="BJ12" i="1"/>
  <c r="BK12" i="1"/>
  <c r="BL12" i="1"/>
  <c r="BJ13" i="1"/>
  <c r="BK13" i="1"/>
  <c r="BL13" i="1"/>
  <c r="BJ14" i="1"/>
  <c r="BK14" i="1"/>
  <c r="BL14" i="1"/>
  <c r="BJ15" i="1"/>
  <c r="BK15" i="1"/>
  <c r="BL15" i="1"/>
  <c r="BJ16" i="1"/>
  <c r="BK16" i="1"/>
  <c r="BL16" i="1"/>
  <c r="BJ17" i="1"/>
  <c r="BK17" i="1"/>
  <c r="BL17" i="1"/>
  <c r="BJ18" i="1"/>
  <c r="BK18" i="1"/>
  <c r="BL18" i="1"/>
  <c r="BJ19" i="1"/>
  <c r="BK19" i="1"/>
  <c r="BL19" i="1"/>
  <c r="BJ20" i="1"/>
  <c r="BK20" i="1"/>
  <c r="BL20" i="1"/>
  <c r="BJ21" i="1"/>
  <c r="BK21" i="1"/>
  <c r="BL21" i="1"/>
  <c r="BJ22" i="1"/>
  <c r="BK22" i="1"/>
  <c r="BL22" i="1"/>
  <c r="BJ23" i="1"/>
  <c r="BK23" i="1"/>
  <c r="BL23" i="1"/>
  <c r="BJ24" i="1"/>
  <c r="BK24" i="1"/>
  <c r="BL24" i="1"/>
  <c r="BJ25" i="1"/>
  <c r="BK25" i="1"/>
  <c r="BL25" i="1"/>
  <c r="BJ26" i="1"/>
  <c r="BK26" i="1"/>
  <c r="BL26" i="1"/>
  <c r="BJ27" i="1"/>
  <c r="BK27" i="1"/>
  <c r="BL27" i="1"/>
  <c r="BJ28" i="1"/>
  <c r="BK28" i="1"/>
  <c r="BL28" i="1"/>
  <c r="BJ29" i="1"/>
  <c r="BK29" i="1"/>
  <c r="BL29" i="1"/>
  <c r="BJ30" i="1"/>
  <c r="BK30" i="1"/>
  <c r="BL30" i="1"/>
  <c r="BJ31" i="1"/>
  <c r="BK31" i="1"/>
  <c r="BL31" i="1"/>
  <c r="BJ32" i="1"/>
  <c r="BK32" i="1"/>
  <c r="BL32" i="1"/>
  <c r="BJ33" i="1"/>
  <c r="BK33" i="1"/>
  <c r="BL33" i="1"/>
  <c r="BJ34" i="1"/>
  <c r="BK34" i="1"/>
  <c r="BL34" i="1"/>
  <c r="BJ35" i="1"/>
  <c r="BK35" i="1"/>
  <c r="BL35" i="1"/>
  <c r="BJ36" i="1"/>
  <c r="BK36" i="1"/>
  <c r="BL36" i="1"/>
  <c r="BJ37" i="1"/>
  <c r="BK37" i="1"/>
  <c r="BL37" i="1"/>
  <c r="BJ38" i="1"/>
  <c r="BK38" i="1"/>
  <c r="BL38" i="1"/>
  <c r="BJ40" i="1"/>
  <c r="BK40" i="1"/>
  <c r="BL40" i="1"/>
  <c r="BJ42" i="1"/>
  <c r="BL42" i="1"/>
  <c r="BJ43" i="1"/>
  <c r="BL43" i="1"/>
  <c r="BJ44" i="1"/>
  <c r="BL44" i="1"/>
  <c r="BJ45" i="1"/>
  <c r="BL45" i="1"/>
  <c r="BJ46" i="1"/>
  <c r="BL46" i="1"/>
  <c r="BJ47" i="1"/>
  <c r="BL47" i="1"/>
  <c r="BJ48" i="1"/>
  <c r="BL48" i="1"/>
  <c r="BJ49" i="1"/>
  <c r="BL49" i="1"/>
  <c r="BJ50" i="1"/>
  <c r="BL50" i="1"/>
  <c r="BJ51" i="1"/>
  <c r="BL51" i="1"/>
  <c r="BJ53" i="1"/>
  <c r="BK53" i="1"/>
  <c r="BL53" i="1"/>
  <c r="BJ54" i="1"/>
  <c r="BK54" i="1"/>
  <c r="BL54" i="1"/>
  <c r="BJ55" i="1"/>
  <c r="BK55" i="1"/>
  <c r="BL55" i="1"/>
  <c r="BK5" i="1"/>
  <c r="BL5" i="1"/>
  <c r="BJ5" i="1"/>
  <c r="BA6" i="1"/>
  <c r="BC6" i="1"/>
  <c r="BA8" i="1"/>
  <c r="BC8" i="1"/>
  <c r="BA9" i="1"/>
  <c r="BC9" i="1"/>
  <c r="BA10" i="1"/>
  <c r="BC10" i="1"/>
  <c r="BA11" i="1"/>
  <c r="BC11" i="1"/>
  <c r="BA12" i="1"/>
  <c r="BC12" i="1"/>
  <c r="BA13" i="1"/>
  <c r="BC13" i="1"/>
  <c r="BA14" i="1"/>
  <c r="BC14" i="1"/>
  <c r="BA15" i="1"/>
  <c r="BC15" i="1"/>
  <c r="BA16" i="1"/>
  <c r="BC16" i="1"/>
  <c r="BA17" i="1"/>
  <c r="BC17" i="1"/>
  <c r="BA18" i="1"/>
  <c r="BC18" i="1"/>
  <c r="BA19" i="1"/>
  <c r="BC19" i="1"/>
  <c r="BA20" i="1"/>
  <c r="BC20" i="1"/>
  <c r="BA21" i="1"/>
  <c r="BC21" i="1"/>
  <c r="BA22" i="1"/>
  <c r="BC22" i="1"/>
  <c r="BA23" i="1"/>
  <c r="BC23" i="1"/>
  <c r="BA24" i="1"/>
  <c r="BC24" i="1"/>
  <c r="BA25" i="1"/>
  <c r="BC25" i="1"/>
  <c r="BA26" i="1"/>
  <c r="BC26" i="1"/>
  <c r="BA27" i="1"/>
  <c r="BC27" i="1"/>
  <c r="BA28" i="1"/>
  <c r="BC28" i="1"/>
  <c r="BA29" i="1"/>
  <c r="BC29" i="1"/>
  <c r="BA30" i="1"/>
  <c r="BC30" i="1"/>
  <c r="BA31" i="1"/>
  <c r="BC31" i="1"/>
  <c r="BA32" i="1"/>
  <c r="BC32" i="1"/>
  <c r="BA33" i="1"/>
  <c r="BC33" i="1"/>
  <c r="BA34" i="1"/>
  <c r="BC34" i="1"/>
  <c r="BA35" i="1"/>
  <c r="BC35" i="1"/>
  <c r="BA36" i="1"/>
  <c r="BC36" i="1"/>
  <c r="BA37" i="1"/>
  <c r="BC37" i="1"/>
  <c r="BA38" i="1"/>
  <c r="BC38" i="1"/>
  <c r="BA40" i="1"/>
  <c r="BB40" i="1"/>
  <c r="BC40" i="1"/>
  <c r="BA42" i="1"/>
  <c r="BC42" i="1"/>
  <c r="BA43" i="1"/>
  <c r="BC43" i="1"/>
  <c r="BA44" i="1"/>
  <c r="BC44" i="1"/>
  <c r="BA45" i="1"/>
  <c r="BC45" i="1"/>
  <c r="BA46" i="1"/>
  <c r="BC46" i="1"/>
  <c r="BA47" i="1"/>
  <c r="BC47" i="1"/>
  <c r="BA48" i="1"/>
  <c r="BC48" i="1"/>
  <c r="BA49" i="1"/>
  <c r="BC49" i="1"/>
  <c r="BA50" i="1"/>
  <c r="BC50" i="1"/>
  <c r="BA51" i="1"/>
  <c r="BC51" i="1"/>
  <c r="BA53" i="1"/>
  <c r="BB53" i="1"/>
  <c r="BC53" i="1"/>
  <c r="BA54" i="1"/>
  <c r="BB54" i="1"/>
  <c r="BC54" i="1"/>
  <c r="BA55" i="1"/>
  <c r="BB55" i="1"/>
  <c r="BC55" i="1"/>
  <c r="BC5" i="1"/>
  <c r="BA5" i="1"/>
  <c r="AR40" i="1"/>
  <c r="AS40" i="1"/>
  <c r="AT40" i="1"/>
  <c r="AR42" i="1"/>
  <c r="AS42" i="1"/>
  <c r="AT42" i="1"/>
  <c r="AR43" i="1"/>
  <c r="AS43" i="1"/>
  <c r="AT43" i="1"/>
  <c r="AR44" i="1"/>
  <c r="AS44" i="1"/>
  <c r="AT44" i="1"/>
  <c r="AR45" i="1"/>
  <c r="AS45" i="1"/>
  <c r="AT45" i="1"/>
  <c r="AR46" i="1"/>
  <c r="AS46" i="1"/>
  <c r="AT46" i="1"/>
  <c r="AR47" i="1"/>
  <c r="AS47" i="1"/>
  <c r="AT47" i="1"/>
  <c r="AR48" i="1"/>
  <c r="AS48" i="1"/>
  <c r="AT48" i="1"/>
  <c r="AR49" i="1"/>
  <c r="AS49" i="1"/>
  <c r="AT49" i="1"/>
  <c r="AR50" i="1"/>
  <c r="AT50" i="1"/>
  <c r="AR51" i="1"/>
  <c r="AS51" i="1"/>
  <c r="AT51" i="1"/>
  <c r="AR53" i="1"/>
  <c r="AS53" i="1"/>
  <c r="AT53" i="1"/>
  <c r="AR54" i="1"/>
  <c r="AS54" i="1"/>
  <c r="AT54" i="1"/>
  <c r="AR55" i="1"/>
  <c r="AS55" i="1"/>
  <c r="AT55" i="1"/>
  <c r="AR6" i="1"/>
  <c r="AS6" i="1"/>
  <c r="AT6" i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R25" i="1"/>
  <c r="AS25" i="1"/>
  <c r="AT25" i="1"/>
  <c r="AR26" i="1"/>
  <c r="AS26" i="1"/>
  <c r="AT26" i="1"/>
  <c r="AR27" i="1"/>
  <c r="AS27" i="1"/>
  <c r="AT27" i="1"/>
  <c r="AR28" i="1"/>
  <c r="AS28" i="1"/>
  <c r="AT28" i="1"/>
  <c r="AR29" i="1"/>
  <c r="AS29" i="1"/>
  <c r="AT29" i="1"/>
  <c r="AR30" i="1"/>
  <c r="AS30" i="1"/>
  <c r="AT30" i="1"/>
  <c r="AR31" i="1"/>
  <c r="AS31" i="1"/>
  <c r="AT31" i="1"/>
  <c r="AR32" i="1"/>
  <c r="AS32" i="1"/>
  <c r="AT32" i="1"/>
  <c r="AR33" i="1"/>
  <c r="AS33" i="1"/>
  <c r="AT33" i="1"/>
  <c r="AR34" i="1"/>
  <c r="AS34" i="1"/>
  <c r="AT34" i="1"/>
  <c r="AR35" i="1"/>
  <c r="AS35" i="1"/>
  <c r="AT35" i="1"/>
  <c r="AR36" i="1"/>
  <c r="AS36" i="1"/>
  <c r="AT36" i="1"/>
  <c r="AR37" i="1"/>
  <c r="AS37" i="1"/>
  <c r="AT37" i="1"/>
  <c r="AR38" i="1"/>
  <c r="AS38" i="1"/>
  <c r="AT38" i="1"/>
  <c r="AS5" i="1"/>
  <c r="AT5" i="1"/>
  <c r="AR5" i="1"/>
  <c r="AI6" i="1"/>
  <c r="AK6" i="1"/>
  <c r="AI8" i="1"/>
  <c r="AK8" i="1"/>
  <c r="AI9" i="1"/>
  <c r="AK9" i="1"/>
  <c r="AI10" i="1"/>
  <c r="AK10" i="1"/>
  <c r="AI11" i="1"/>
  <c r="AK11" i="1"/>
  <c r="AI12" i="1"/>
  <c r="AK12" i="1"/>
  <c r="AI13" i="1"/>
  <c r="AK13" i="1"/>
  <c r="AI14" i="1"/>
  <c r="AK14" i="1"/>
  <c r="AI15" i="1"/>
  <c r="AK15" i="1"/>
  <c r="AI16" i="1"/>
  <c r="AK16" i="1"/>
  <c r="AI17" i="1"/>
  <c r="AK17" i="1"/>
  <c r="AI18" i="1"/>
  <c r="AK18" i="1"/>
  <c r="AI19" i="1"/>
  <c r="AK19" i="1"/>
  <c r="AI20" i="1"/>
  <c r="AK20" i="1"/>
  <c r="AI21" i="1"/>
  <c r="AK21" i="1"/>
  <c r="AI22" i="1"/>
  <c r="AK22" i="1"/>
  <c r="AI23" i="1"/>
  <c r="AK23" i="1"/>
  <c r="AI24" i="1"/>
  <c r="AK24" i="1"/>
  <c r="AI25" i="1"/>
  <c r="AK25" i="1"/>
  <c r="AI26" i="1"/>
  <c r="AK26" i="1"/>
  <c r="AI27" i="1"/>
  <c r="AK27" i="1"/>
  <c r="AI28" i="1"/>
  <c r="AK28" i="1"/>
  <c r="AI29" i="1"/>
  <c r="AK29" i="1"/>
  <c r="AI30" i="1"/>
  <c r="AK30" i="1"/>
  <c r="AI31" i="1"/>
  <c r="AK31" i="1"/>
  <c r="AI32" i="1"/>
  <c r="AK32" i="1"/>
  <c r="AI33" i="1"/>
  <c r="AK33" i="1"/>
  <c r="AI34" i="1"/>
  <c r="AK34" i="1"/>
  <c r="AI35" i="1"/>
  <c r="AK35" i="1"/>
  <c r="AI36" i="1"/>
  <c r="AK36" i="1"/>
  <c r="AI37" i="1"/>
  <c r="AK37" i="1"/>
  <c r="AI38" i="1"/>
  <c r="AK38" i="1"/>
  <c r="AI40" i="1"/>
  <c r="AK40" i="1"/>
  <c r="AI42" i="1"/>
  <c r="AK42" i="1"/>
  <c r="AI43" i="1"/>
  <c r="AK43" i="1"/>
  <c r="AI44" i="1"/>
  <c r="AK44" i="1"/>
  <c r="AI45" i="1"/>
  <c r="AK45" i="1"/>
  <c r="AI46" i="1"/>
  <c r="AK46" i="1"/>
  <c r="AI47" i="1"/>
  <c r="AK47" i="1"/>
  <c r="AI48" i="1"/>
  <c r="AK48" i="1"/>
  <c r="AI49" i="1"/>
  <c r="AK49" i="1"/>
  <c r="AI50" i="1"/>
  <c r="AK50" i="1"/>
  <c r="AI51" i="1"/>
  <c r="AK51" i="1"/>
  <c r="AI53" i="1"/>
  <c r="AK53" i="1"/>
  <c r="AI54" i="1"/>
  <c r="AK54" i="1"/>
  <c r="AI55" i="1"/>
  <c r="AK55" i="1"/>
  <c r="AK5" i="1"/>
  <c r="AI5" i="1"/>
  <c r="Z6" i="1"/>
  <c r="AA6" i="1"/>
  <c r="AB6" i="1"/>
  <c r="Z8" i="1"/>
  <c r="AA8" i="1"/>
  <c r="AB8" i="1"/>
  <c r="Z9" i="1"/>
  <c r="AA9" i="1"/>
  <c r="AB9" i="1"/>
  <c r="Z10" i="1"/>
  <c r="AA10" i="1"/>
  <c r="AB10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2" i="1"/>
  <c r="AA22" i="1"/>
  <c r="AB22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8" i="1"/>
  <c r="AA28" i="1"/>
  <c r="AB28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4" i="1"/>
  <c r="AA34" i="1"/>
  <c r="AB34" i="1"/>
  <c r="Z35" i="1"/>
  <c r="AA35" i="1"/>
  <c r="AB35" i="1"/>
  <c r="Z36" i="1"/>
  <c r="AA36" i="1"/>
  <c r="AB36" i="1"/>
  <c r="Z37" i="1"/>
  <c r="AA37" i="1"/>
  <c r="AB37" i="1"/>
  <c r="Z38" i="1"/>
  <c r="AA38" i="1"/>
  <c r="AB38" i="1"/>
  <c r="Z40" i="1"/>
  <c r="AA40" i="1"/>
  <c r="AB40" i="1"/>
  <c r="Z42" i="1"/>
  <c r="AA42" i="1"/>
  <c r="AB42" i="1"/>
  <c r="Z43" i="1"/>
  <c r="AA43" i="1"/>
  <c r="AB43" i="1"/>
  <c r="Z44" i="1"/>
  <c r="AA44" i="1"/>
  <c r="AB44" i="1"/>
  <c r="Z45" i="1"/>
  <c r="AA45" i="1"/>
  <c r="AB45" i="1"/>
  <c r="Z46" i="1"/>
  <c r="AA46" i="1"/>
  <c r="AB46" i="1"/>
  <c r="Z47" i="1"/>
  <c r="AA47" i="1"/>
  <c r="AB47" i="1"/>
  <c r="Z48" i="1"/>
  <c r="AA48" i="1"/>
  <c r="AB48" i="1"/>
  <c r="Z49" i="1"/>
  <c r="AA49" i="1"/>
  <c r="AB49" i="1"/>
  <c r="Z50" i="1"/>
  <c r="AA50" i="1"/>
  <c r="AB50" i="1"/>
  <c r="Z51" i="1"/>
  <c r="AA51" i="1"/>
  <c r="AB51" i="1"/>
  <c r="Z53" i="1"/>
  <c r="AA53" i="1"/>
  <c r="AB53" i="1"/>
  <c r="Z54" i="1"/>
  <c r="AA54" i="1"/>
  <c r="AB54" i="1"/>
  <c r="Z55" i="1"/>
  <c r="AA55" i="1"/>
  <c r="AB55" i="1"/>
  <c r="AA5" i="1"/>
  <c r="AB5" i="1"/>
  <c r="Z5" i="1"/>
  <c r="Q6" i="1"/>
  <c r="R6" i="1"/>
  <c r="S6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40" i="1"/>
  <c r="R40" i="1"/>
  <c r="S40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3" i="1"/>
  <c r="R53" i="1"/>
  <c r="S53" i="1"/>
  <c r="Q54" i="1"/>
  <c r="R54" i="1"/>
  <c r="S54" i="1"/>
  <c r="Q55" i="1"/>
  <c r="R55" i="1"/>
  <c r="S55" i="1"/>
  <c r="R5" i="1"/>
  <c r="S5" i="1"/>
  <c r="Q5" i="1"/>
  <c r="H40" i="1"/>
  <c r="I40" i="1"/>
  <c r="J40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3" i="1"/>
  <c r="I53" i="1"/>
  <c r="J53" i="1"/>
  <c r="H54" i="1"/>
  <c r="I54" i="1"/>
  <c r="J54" i="1"/>
  <c r="H55" i="1"/>
  <c r="I55" i="1"/>
  <c r="J55" i="1"/>
  <c r="H6" i="1"/>
  <c r="I6" i="1"/>
  <c r="J6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I5" i="1"/>
  <c r="J5" i="1"/>
  <c r="H5" i="1"/>
  <c r="GD42" i="1"/>
  <c r="GE42" i="1"/>
  <c r="GC42" i="1"/>
  <c r="GC6" i="1"/>
  <c r="GD6" i="1"/>
  <c r="GE6" i="1"/>
  <c r="GC8" i="1"/>
  <c r="GD8" i="1"/>
  <c r="GE8" i="1"/>
  <c r="GC9" i="1"/>
  <c r="GD9" i="1"/>
  <c r="GE9" i="1"/>
  <c r="GC10" i="1"/>
  <c r="GD10" i="1"/>
  <c r="GE10" i="1"/>
  <c r="GC11" i="1"/>
  <c r="GD11" i="1"/>
  <c r="GE11" i="1"/>
  <c r="GC12" i="1"/>
  <c r="GD12" i="1"/>
  <c r="GE12" i="1"/>
  <c r="GC13" i="1"/>
  <c r="GD13" i="1"/>
  <c r="GE13" i="1"/>
  <c r="GC14" i="1"/>
  <c r="GD14" i="1"/>
  <c r="GE14" i="1"/>
  <c r="GC15" i="1"/>
  <c r="GD15" i="1"/>
  <c r="GE15" i="1"/>
  <c r="GC16" i="1"/>
  <c r="GD16" i="1"/>
  <c r="GE16" i="1"/>
  <c r="GC17" i="1"/>
  <c r="GD17" i="1"/>
  <c r="GE17" i="1"/>
  <c r="GC18" i="1"/>
  <c r="GD18" i="1"/>
  <c r="GE18" i="1"/>
  <c r="GC19" i="1"/>
  <c r="GD19" i="1"/>
  <c r="GE19" i="1"/>
  <c r="GC20" i="1"/>
  <c r="GD20" i="1"/>
  <c r="GE20" i="1"/>
  <c r="GC21" i="1"/>
  <c r="GD21" i="1"/>
  <c r="GE21" i="1"/>
  <c r="GC22" i="1"/>
  <c r="GD22" i="1"/>
  <c r="GE22" i="1"/>
  <c r="GC23" i="1"/>
  <c r="GD23" i="1"/>
  <c r="GE23" i="1"/>
  <c r="GC24" i="1"/>
  <c r="GD24" i="1"/>
  <c r="GE24" i="1"/>
  <c r="GC25" i="1"/>
  <c r="GD25" i="1"/>
  <c r="GE25" i="1"/>
  <c r="GC26" i="1"/>
  <c r="GD26" i="1"/>
  <c r="GE26" i="1"/>
  <c r="GC27" i="1"/>
  <c r="GD27" i="1"/>
  <c r="GE27" i="1"/>
  <c r="GC28" i="1"/>
  <c r="GD28" i="1"/>
  <c r="GE28" i="1"/>
  <c r="GC29" i="1"/>
  <c r="GD29" i="1"/>
  <c r="GE29" i="1"/>
  <c r="GC30" i="1"/>
  <c r="GD30" i="1"/>
  <c r="GE30" i="1"/>
  <c r="GC31" i="1"/>
  <c r="GD31" i="1"/>
  <c r="GE31" i="1"/>
  <c r="GC32" i="1"/>
  <c r="GD32" i="1"/>
  <c r="GE32" i="1"/>
  <c r="GC33" i="1"/>
  <c r="GD33" i="1"/>
  <c r="GE33" i="1"/>
  <c r="GC34" i="1"/>
  <c r="GD34" i="1"/>
  <c r="GE34" i="1"/>
  <c r="GC35" i="1"/>
  <c r="GD35" i="1"/>
  <c r="GE35" i="1"/>
  <c r="GC36" i="1"/>
  <c r="GD36" i="1"/>
  <c r="GE36" i="1"/>
  <c r="GC37" i="1"/>
  <c r="GD37" i="1"/>
  <c r="GE37" i="1"/>
  <c r="GC38" i="1"/>
  <c r="GD38" i="1"/>
  <c r="GE38" i="1"/>
  <c r="GD5" i="1"/>
  <c r="GE5" i="1"/>
  <c r="GC5" i="1"/>
  <c r="EU6" i="1"/>
  <c r="ET23" i="1"/>
  <c r="EU23" i="1"/>
  <c r="ES37" i="1"/>
  <c r="EU5" i="1"/>
  <c r="ES5" i="1"/>
  <c r="BP43" i="1"/>
  <c r="BQ43" i="1"/>
  <c r="BR43" i="1"/>
  <c r="BP44" i="1"/>
  <c r="BQ44" i="1"/>
  <c r="BR44" i="1"/>
  <c r="BP45" i="1"/>
  <c r="BQ45" i="1"/>
  <c r="BR45" i="1"/>
  <c r="BP46" i="1"/>
  <c r="BQ46" i="1"/>
  <c r="BR46" i="1"/>
  <c r="BP47" i="1"/>
  <c r="BQ47" i="1"/>
  <c r="BR47" i="1"/>
  <c r="BP48" i="1"/>
  <c r="BQ48" i="1"/>
  <c r="BR48" i="1"/>
  <c r="BP49" i="1"/>
  <c r="BQ49" i="1"/>
  <c r="BR49" i="1"/>
  <c r="BP50" i="1"/>
  <c r="BQ50" i="1"/>
  <c r="BR50" i="1"/>
  <c r="BP51" i="1"/>
  <c r="BQ51" i="1"/>
  <c r="BR51" i="1"/>
  <c r="BQ42" i="1"/>
  <c r="BR42" i="1"/>
  <c r="BP42" i="1"/>
  <c r="BP6" i="1"/>
  <c r="BQ6" i="1"/>
  <c r="BR6" i="1"/>
  <c r="BP8" i="1"/>
  <c r="BQ8" i="1"/>
  <c r="BR8" i="1"/>
  <c r="BP9" i="1"/>
  <c r="BQ9" i="1"/>
  <c r="BR9" i="1"/>
  <c r="BP10" i="1"/>
  <c r="BQ10" i="1"/>
  <c r="BR10" i="1"/>
  <c r="BP11" i="1"/>
  <c r="BQ11" i="1"/>
  <c r="BR11" i="1"/>
  <c r="BP12" i="1"/>
  <c r="BQ12" i="1"/>
  <c r="BR12" i="1"/>
  <c r="BP13" i="1"/>
  <c r="BQ13" i="1"/>
  <c r="BR13" i="1"/>
  <c r="BP14" i="1"/>
  <c r="BQ14" i="1"/>
  <c r="BR14" i="1"/>
  <c r="BP15" i="1"/>
  <c r="BQ15" i="1"/>
  <c r="BR15" i="1"/>
  <c r="BP16" i="1"/>
  <c r="BQ16" i="1"/>
  <c r="BR16" i="1"/>
  <c r="BP17" i="1"/>
  <c r="BQ17" i="1"/>
  <c r="BR17" i="1"/>
  <c r="BP18" i="1"/>
  <c r="BQ18" i="1"/>
  <c r="BR18" i="1"/>
  <c r="BP19" i="1"/>
  <c r="BQ19" i="1"/>
  <c r="BR19" i="1"/>
  <c r="BP20" i="1"/>
  <c r="BQ20" i="1"/>
  <c r="BR20" i="1"/>
  <c r="BP21" i="1"/>
  <c r="BQ21" i="1"/>
  <c r="BR21" i="1"/>
  <c r="BP22" i="1"/>
  <c r="BQ22" i="1"/>
  <c r="BR22" i="1"/>
  <c r="BP23" i="1"/>
  <c r="BQ23" i="1"/>
  <c r="BR23" i="1"/>
  <c r="BP24" i="1"/>
  <c r="BQ24" i="1"/>
  <c r="BR24" i="1"/>
  <c r="BP25" i="1"/>
  <c r="BQ25" i="1"/>
  <c r="BR25" i="1"/>
  <c r="BP26" i="1"/>
  <c r="BQ26" i="1"/>
  <c r="BR26" i="1"/>
  <c r="BP27" i="1"/>
  <c r="BQ27" i="1"/>
  <c r="BR27" i="1"/>
  <c r="BP28" i="1"/>
  <c r="BQ28" i="1"/>
  <c r="BR28" i="1"/>
  <c r="BP29" i="1"/>
  <c r="BQ29" i="1"/>
  <c r="BR29" i="1"/>
  <c r="BP30" i="1"/>
  <c r="BQ30" i="1"/>
  <c r="BR30" i="1"/>
  <c r="BP31" i="1"/>
  <c r="BQ31" i="1"/>
  <c r="BR31" i="1"/>
  <c r="BP32" i="1"/>
  <c r="BQ32" i="1"/>
  <c r="BR32" i="1"/>
  <c r="BP33" i="1"/>
  <c r="BQ33" i="1"/>
  <c r="BR33" i="1"/>
  <c r="BP34" i="1"/>
  <c r="BQ34" i="1"/>
  <c r="BR34" i="1"/>
  <c r="BP35" i="1"/>
  <c r="BQ35" i="1"/>
  <c r="BR35" i="1"/>
  <c r="BP36" i="1"/>
  <c r="BQ36" i="1"/>
  <c r="BR36" i="1"/>
  <c r="BP37" i="1"/>
  <c r="BQ37" i="1"/>
  <c r="BR37" i="1"/>
  <c r="BP38" i="1"/>
  <c r="BQ38" i="1"/>
  <c r="BR38" i="1"/>
  <c r="BQ5" i="1"/>
  <c r="BR5" i="1"/>
  <c r="BP5" i="1"/>
  <c r="BG43" i="1"/>
  <c r="BH43" i="1"/>
  <c r="BI43" i="1"/>
  <c r="BG44" i="1"/>
  <c r="BH44" i="1"/>
  <c r="BI44" i="1"/>
  <c r="BG45" i="1"/>
  <c r="BH45" i="1"/>
  <c r="BI45" i="1"/>
  <c r="BG46" i="1"/>
  <c r="BH46" i="1"/>
  <c r="BI46" i="1"/>
  <c r="BG47" i="1"/>
  <c r="BH47" i="1"/>
  <c r="BI47" i="1"/>
  <c r="BG48" i="1"/>
  <c r="BH48" i="1"/>
  <c r="BI48" i="1"/>
  <c r="BG49" i="1"/>
  <c r="BH49" i="1"/>
  <c r="BI49" i="1"/>
  <c r="BG50" i="1"/>
  <c r="BH50" i="1"/>
  <c r="BI50" i="1"/>
  <c r="BG51" i="1"/>
  <c r="BH51" i="1"/>
  <c r="BI51" i="1"/>
  <c r="BH42" i="1"/>
  <c r="BI42" i="1"/>
  <c r="BG42" i="1"/>
  <c r="BG6" i="1"/>
  <c r="BH6" i="1"/>
  <c r="BI6" i="1"/>
  <c r="BG8" i="1"/>
  <c r="BH8" i="1"/>
  <c r="BI8" i="1"/>
  <c r="BG9" i="1"/>
  <c r="BH9" i="1"/>
  <c r="BI9" i="1"/>
  <c r="BG10" i="1"/>
  <c r="BH10" i="1"/>
  <c r="BI10" i="1"/>
  <c r="BG11" i="1"/>
  <c r="BH11" i="1"/>
  <c r="BI11" i="1"/>
  <c r="BG12" i="1"/>
  <c r="BH12" i="1"/>
  <c r="BI12" i="1"/>
  <c r="BG13" i="1"/>
  <c r="BH13" i="1"/>
  <c r="BI13" i="1"/>
  <c r="BG14" i="1"/>
  <c r="BH14" i="1"/>
  <c r="BI14" i="1"/>
  <c r="BG15" i="1"/>
  <c r="BH15" i="1"/>
  <c r="BI15" i="1"/>
  <c r="BG16" i="1"/>
  <c r="BH16" i="1"/>
  <c r="BI16" i="1"/>
  <c r="BG17" i="1"/>
  <c r="BH17" i="1"/>
  <c r="BI17" i="1"/>
  <c r="BG18" i="1"/>
  <c r="BH18" i="1"/>
  <c r="BI18" i="1"/>
  <c r="BG19" i="1"/>
  <c r="BH19" i="1"/>
  <c r="BI19" i="1"/>
  <c r="BG20" i="1"/>
  <c r="BH20" i="1"/>
  <c r="BI20" i="1"/>
  <c r="BG21" i="1"/>
  <c r="BH21" i="1"/>
  <c r="BI21" i="1"/>
  <c r="BG22" i="1"/>
  <c r="BH22" i="1"/>
  <c r="BI22" i="1"/>
  <c r="BG23" i="1"/>
  <c r="BH23" i="1"/>
  <c r="BI23" i="1"/>
  <c r="BG24" i="1"/>
  <c r="BH24" i="1"/>
  <c r="BI24" i="1"/>
  <c r="BG25" i="1"/>
  <c r="BH25" i="1"/>
  <c r="BI25" i="1"/>
  <c r="BG26" i="1"/>
  <c r="BH26" i="1"/>
  <c r="BI26" i="1"/>
  <c r="BG27" i="1"/>
  <c r="BH27" i="1"/>
  <c r="BI27" i="1"/>
  <c r="BG28" i="1"/>
  <c r="BH28" i="1"/>
  <c r="BI28" i="1"/>
  <c r="BG29" i="1"/>
  <c r="BH29" i="1"/>
  <c r="BI29" i="1"/>
  <c r="BG30" i="1"/>
  <c r="BH30" i="1"/>
  <c r="BI30" i="1"/>
  <c r="BG31" i="1"/>
  <c r="BH31" i="1"/>
  <c r="BI31" i="1"/>
  <c r="BG32" i="1"/>
  <c r="BH32" i="1"/>
  <c r="BI32" i="1"/>
  <c r="BG33" i="1"/>
  <c r="BH33" i="1"/>
  <c r="BI33" i="1"/>
  <c r="BG34" i="1"/>
  <c r="BH34" i="1"/>
  <c r="BI34" i="1"/>
  <c r="BG35" i="1"/>
  <c r="BH35" i="1"/>
  <c r="BI35" i="1"/>
  <c r="BG36" i="1"/>
  <c r="BH36" i="1"/>
  <c r="BI36" i="1"/>
  <c r="BG37" i="1"/>
  <c r="BH37" i="1"/>
  <c r="BI37" i="1"/>
  <c r="BG38" i="1"/>
  <c r="BH38" i="1"/>
  <c r="BI38" i="1"/>
  <c r="BH5" i="1"/>
  <c r="BI5" i="1"/>
  <c r="BG5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F42" i="1"/>
  <c r="G42" i="1"/>
  <c r="E42" i="1"/>
  <c r="E6" i="1"/>
  <c r="F6" i="1"/>
  <c r="G6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F5" i="1"/>
  <c r="G5" i="1"/>
  <c r="E5" i="1"/>
  <c r="GA42" i="1"/>
  <c r="FZ42" i="1"/>
  <c r="FZ6" i="1"/>
  <c r="GA6" i="1"/>
  <c r="FZ8" i="1"/>
  <c r="GA8" i="1"/>
  <c r="FZ9" i="1"/>
  <c r="GA9" i="1"/>
  <c r="FZ10" i="1"/>
  <c r="GA10" i="1"/>
  <c r="FZ11" i="1"/>
  <c r="GA11" i="1"/>
  <c r="FZ12" i="1"/>
  <c r="GA12" i="1"/>
  <c r="FZ13" i="1"/>
  <c r="GA13" i="1"/>
  <c r="FZ14" i="1"/>
  <c r="GA14" i="1"/>
  <c r="FZ15" i="1"/>
  <c r="GA15" i="1"/>
  <c r="FZ16" i="1"/>
  <c r="GA16" i="1"/>
  <c r="FZ17" i="1"/>
  <c r="GA17" i="1"/>
  <c r="FZ18" i="1"/>
  <c r="GA18" i="1"/>
  <c r="FZ19" i="1"/>
  <c r="GA19" i="1"/>
  <c r="FZ20" i="1"/>
  <c r="GA20" i="1"/>
  <c r="FZ21" i="1"/>
  <c r="GA21" i="1"/>
  <c r="FZ22" i="1"/>
  <c r="GA22" i="1"/>
  <c r="FZ23" i="1"/>
  <c r="GA23" i="1"/>
  <c r="FZ24" i="1"/>
  <c r="GA24" i="1"/>
  <c r="FZ25" i="1"/>
  <c r="GA25" i="1"/>
  <c r="FZ26" i="1"/>
  <c r="GA26" i="1"/>
  <c r="FZ27" i="1"/>
  <c r="GA27" i="1"/>
  <c r="FZ28" i="1"/>
  <c r="GA28" i="1"/>
  <c r="FZ29" i="1"/>
  <c r="GA29" i="1"/>
  <c r="FZ30" i="1"/>
  <c r="GA30" i="1"/>
  <c r="FZ31" i="1"/>
  <c r="GA31" i="1"/>
  <c r="FZ32" i="1"/>
  <c r="GA32" i="1"/>
  <c r="FZ33" i="1"/>
  <c r="GA33" i="1"/>
  <c r="FZ34" i="1"/>
  <c r="GA34" i="1"/>
  <c r="FZ35" i="1"/>
  <c r="GA35" i="1"/>
  <c r="FZ36" i="1"/>
  <c r="GA36" i="1"/>
  <c r="FZ37" i="1"/>
  <c r="GA37" i="1"/>
  <c r="FZ38" i="1"/>
  <c r="GA38" i="1"/>
  <c r="GA5" i="1"/>
  <c r="FZ5" i="1"/>
  <c r="EQ48" i="1"/>
  <c r="EQ42" i="1"/>
  <c r="EP6" i="1"/>
  <c r="EQ6" i="1"/>
  <c r="EQ9" i="1"/>
  <c r="EQ5" i="1"/>
  <c r="EP5" i="1"/>
  <c r="BM43" i="1"/>
  <c r="BN43" i="1"/>
  <c r="BO43" i="1"/>
  <c r="BM44" i="1"/>
  <c r="BN44" i="1"/>
  <c r="BO44" i="1"/>
  <c r="BM45" i="1"/>
  <c r="BN45" i="1"/>
  <c r="BO45" i="1"/>
  <c r="BM46" i="1"/>
  <c r="BN46" i="1"/>
  <c r="BO46" i="1"/>
  <c r="BM47" i="1"/>
  <c r="BN47" i="1"/>
  <c r="BO47" i="1"/>
  <c r="BM48" i="1"/>
  <c r="BN48" i="1"/>
  <c r="BO48" i="1"/>
  <c r="BM49" i="1"/>
  <c r="BN49" i="1"/>
  <c r="BO49" i="1"/>
  <c r="BM50" i="1"/>
  <c r="BN50" i="1"/>
  <c r="BO50" i="1"/>
  <c r="BM51" i="1"/>
  <c r="BN51" i="1"/>
  <c r="BO51" i="1"/>
  <c r="BN42" i="1"/>
  <c r="BO42" i="1"/>
  <c r="BM42" i="1"/>
  <c r="BM6" i="1"/>
  <c r="BN6" i="1"/>
  <c r="BO6" i="1"/>
  <c r="BM8" i="1"/>
  <c r="BN8" i="1"/>
  <c r="BO8" i="1"/>
  <c r="BM9" i="1"/>
  <c r="BN9" i="1"/>
  <c r="BO9" i="1"/>
  <c r="BM10" i="1"/>
  <c r="BN10" i="1"/>
  <c r="BO10" i="1"/>
  <c r="BM11" i="1"/>
  <c r="BN11" i="1"/>
  <c r="BO11" i="1"/>
  <c r="BM12" i="1"/>
  <c r="BN12" i="1"/>
  <c r="BO12" i="1"/>
  <c r="BM13" i="1"/>
  <c r="BN13" i="1"/>
  <c r="BO13" i="1"/>
  <c r="BM14" i="1"/>
  <c r="BN14" i="1"/>
  <c r="BO14" i="1"/>
  <c r="BM15" i="1"/>
  <c r="BN15" i="1"/>
  <c r="BO15" i="1"/>
  <c r="BM16" i="1"/>
  <c r="BN16" i="1"/>
  <c r="BO16" i="1"/>
  <c r="BM17" i="1"/>
  <c r="BN17" i="1"/>
  <c r="BO17" i="1"/>
  <c r="BM18" i="1"/>
  <c r="BN18" i="1"/>
  <c r="BO18" i="1"/>
  <c r="BM19" i="1"/>
  <c r="BN19" i="1"/>
  <c r="BO19" i="1"/>
  <c r="BM20" i="1"/>
  <c r="BN20" i="1"/>
  <c r="BO20" i="1"/>
  <c r="BM21" i="1"/>
  <c r="BN21" i="1"/>
  <c r="BO21" i="1"/>
  <c r="BM22" i="1"/>
  <c r="BN22" i="1"/>
  <c r="BO22" i="1"/>
  <c r="BM23" i="1"/>
  <c r="BN23" i="1"/>
  <c r="BO23" i="1"/>
  <c r="BM24" i="1"/>
  <c r="BN24" i="1"/>
  <c r="BO24" i="1"/>
  <c r="BM25" i="1"/>
  <c r="BN25" i="1"/>
  <c r="BO25" i="1"/>
  <c r="BM26" i="1"/>
  <c r="BN26" i="1"/>
  <c r="BO26" i="1"/>
  <c r="BM27" i="1"/>
  <c r="BN27" i="1"/>
  <c r="BO27" i="1"/>
  <c r="BM28" i="1"/>
  <c r="BN28" i="1"/>
  <c r="BO28" i="1"/>
  <c r="BM29" i="1"/>
  <c r="BN29" i="1"/>
  <c r="BO29" i="1"/>
  <c r="BM30" i="1"/>
  <c r="BN30" i="1"/>
  <c r="BO30" i="1"/>
  <c r="BM31" i="1"/>
  <c r="BN31" i="1"/>
  <c r="BO31" i="1"/>
  <c r="BM32" i="1"/>
  <c r="BN32" i="1"/>
  <c r="BO32" i="1"/>
  <c r="BM33" i="1"/>
  <c r="BN33" i="1"/>
  <c r="BO33" i="1"/>
  <c r="BM34" i="1"/>
  <c r="BN34" i="1"/>
  <c r="BO34" i="1"/>
  <c r="BM35" i="1"/>
  <c r="BN35" i="1"/>
  <c r="BO35" i="1"/>
  <c r="BM36" i="1"/>
  <c r="BN36" i="1"/>
  <c r="BO36" i="1"/>
  <c r="BM37" i="1"/>
  <c r="BN37" i="1"/>
  <c r="BO37" i="1"/>
  <c r="BM38" i="1"/>
  <c r="BN38" i="1"/>
  <c r="BO38" i="1"/>
  <c r="BN5" i="1"/>
  <c r="BO5" i="1"/>
  <c r="BM5" i="1"/>
  <c r="BE43" i="1"/>
  <c r="BF43" i="1"/>
  <c r="BE44" i="1"/>
  <c r="BF44" i="1"/>
  <c r="BE45" i="1"/>
  <c r="BF45" i="1"/>
  <c r="BE46" i="1"/>
  <c r="BF46" i="1"/>
  <c r="BE47" i="1"/>
  <c r="BF47" i="1"/>
  <c r="BE48" i="1"/>
  <c r="BF48" i="1"/>
  <c r="BE49" i="1"/>
  <c r="BF49" i="1"/>
  <c r="BE50" i="1"/>
  <c r="BF50" i="1"/>
  <c r="BE51" i="1"/>
  <c r="BF51" i="1"/>
  <c r="BE42" i="1"/>
  <c r="BF42" i="1"/>
  <c r="BE6" i="1"/>
  <c r="BF6" i="1"/>
  <c r="BE8" i="1"/>
  <c r="BF8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E17" i="1"/>
  <c r="BF17" i="1"/>
  <c r="BE18" i="1"/>
  <c r="BF18" i="1"/>
  <c r="BE19" i="1"/>
  <c r="BF19" i="1"/>
  <c r="BE20" i="1"/>
  <c r="BF20" i="1"/>
  <c r="BE21" i="1"/>
  <c r="BF21" i="1"/>
  <c r="BE22" i="1"/>
  <c r="BF22" i="1"/>
  <c r="BE23" i="1"/>
  <c r="BF23" i="1"/>
  <c r="BE24" i="1"/>
  <c r="BF24" i="1"/>
  <c r="BE25" i="1"/>
  <c r="BF25" i="1"/>
  <c r="BE26" i="1"/>
  <c r="BF26" i="1"/>
  <c r="BE27" i="1"/>
  <c r="BF27" i="1"/>
  <c r="BE28" i="1"/>
  <c r="BF28" i="1"/>
  <c r="BE29" i="1"/>
  <c r="BF29" i="1"/>
  <c r="BE30" i="1"/>
  <c r="BF30" i="1"/>
  <c r="BE31" i="1"/>
  <c r="BF31" i="1"/>
  <c r="BE32" i="1"/>
  <c r="BF32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5" i="1"/>
  <c r="BF5" i="1"/>
  <c r="B42" i="1"/>
  <c r="B43" i="1"/>
  <c r="B44" i="1"/>
  <c r="B45" i="1"/>
  <c r="B46" i="1"/>
  <c r="B47" i="1"/>
  <c r="B48" i="1"/>
  <c r="B49" i="1"/>
  <c r="B50" i="1"/>
  <c r="B51" i="1"/>
  <c r="B5" i="1"/>
  <c r="B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C5" i="1"/>
  <c r="C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2" i="1"/>
  <c r="C43" i="1"/>
  <c r="C44" i="1"/>
  <c r="C45" i="1"/>
  <c r="C46" i="1"/>
  <c r="C47" i="1"/>
  <c r="C48" i="1"/>
  <c r="C49" i="1"/>
  <c r="C50" i="1"/>
  <c r="C51" i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2" i="1"/>
  <c r="D43" i="1"/>
  <c r="D44" i="1"/>
  <c r="D45" i="1"/>
  <c r="D46" i="1"/>
  <c r="D47" i="1"/>
  <c r="D48" i="1"/>
  <c r="D49" i="1"/>
  <c r="D50" i="1"/>
  <c r="D51" i="1"/>
  <c r="B40" i="1" l="1"/>
  <c r="I80" i="6"/>
  <c r="J80" i="6" s="1"/>
  <c r="DI56" i="10"/>
  <c r="CZ56" i="11"/>
  <c r="CO56" i="11"/>
  <c r="CC56" i="11"/>
  <c r="AF56" i="11"/>
  <c r="D80" i="6"/>
  <c r="E80" i="6" s="1"/>
  <c r="K80" i="6"/>
  <c r="FY56" i="11"/>
  <c r="GF56" i="11"/>
  <c r="GK56" i="11"/>
  <c r="GQ56" i="11"/>
  <c r="GX56" i="11"/>
  <c r="ED56" i="11"/>
  <c r="G80" i="6"/>
  <c r="H80" i="6" s="1"/>
  <c r="F80" i="6"/>
  <c r="L80" i="6"/>
  <c r="L26" i="9"/>
  <c r="L33" i="9"/>
  <c r="L32" i="9"/>
  <c r="L25" i="9"/>
  <c r="BP56" i="11"/>
  <c r="GB53" i="1"/>
  <c r="HD53" i="1"/>
  <c r="L56" i="11"/>
  <c r="AJ56" i="11"/>
  <c r="AV56" i="11"/>
  <c r="FE56" i="11"/>
  <c r="FP56" i="11"/>
  <c r="GB56" i="11"/>
  <c r="EZ56" i="11"/>
  <c r="FX56" i="11"/>
  <c r="CG53" i="1"/>
  <c r="DG56" i="10"/>
  <c r="DM56" i="10"/>
  <c r="DU56" i="10"/>
  <c r="DZ56" i="10"/>
  <c r="FA56" i="11"/>
  <c r="FG56" i="11"/>
  <c r="FN56" i="11"/>
  <c r="FS56" i="11"/>
  <c r="EE56" i="11"/>
  <c r="FT56" i="11"/>
  <c r="J25" i="9"/>
  <c r="CF56" i="11"/>
  <c r="CQ56" i="11"/>
  <c r="GZ56" i="11"/>
  <c r="FZ53" i="1"/>
  <c r="DC56" i="10"/>
  <c r="HD40" i="1"/>
  <c r="H56" i="10"/>
  <c r="M56" i="10"/>
  <c r="S56" i="10"/>
  <c r="Z56" i="10"/>
  <c r="AE56" i="10"/>
  <c r="AK56" i="10"/>
  <c r="AR56" i="10"/>
  <c r="AW56" i="10"/>
  <c r="BC56" i="10"/>
  <c r="BJ56" i="10"/>
  <c r="BO56" i="10"/>
  <c r="BU56" i="10"/>
  <c r="CB56" i="10"/>
  <c r="CG56" i="10"/>
  <c r="CM56" i="10"/>
  <c r="CT56" i="10"/>
  <c r="CY56" i="10"/>
  <c r="DE56" i="10"/>
  <c r="BE56" i="11"/>
  <c r="BE57" i="11"/>
  <c r="FI56" i="11"/>
  <c r="I56" i="11"/>
  <c r="BG56" i="11"/>
  <c r="DZ56" i="11"/>
  <c r="GO56" i="11"/>
  <c r="DM56" i="11"/>
  <c r="DD56" i="11"/>
  <c r="FF56" i="11"/>
  <c r="FK56" i="11"/>
  <c r="GC56" i="11"/>
  <c r="GJ56" i="11"/>
  <c r="GD53" i="1"/>
  <c r="C56" i="10"/>
  <c r="I56" i="10"/>
  <c r="N56" i="10"/>
  <c r="U56" i="10"/>
  <c r="AA56" i="10"/>
  <c r="AF56" i="10"/>
  <c r="AM56" i="10"/>
  <c r="AS56" i="10"/>
  <c r="AX56" i="10"/>
  <c r="BE56" i="10"/>
  <c r="BK56" i="10"/>
  <c r="BP56" i="10"/>
  <c r="BW56" i="10"/>
  <c r="CC56" i="10"/>
  <c r="CH56" i="10"/>
  <c r="CO56" i="10"/>
  <c r="CU56" i="10"/>
  <c r="DR56" i="10"/>
  <c r="DY56" i="10"/>
  <c r="EE56" i="10"/>
  <c r="DV56" i="10"/>
  <c r="GU56" i="11"/>
  <c r="ER64" i="1"/>
  <c r="C56" i="11"/>
  <c r="U56" i="11"/>
  <c r="W56" i="11"/>
  <c r="HG57" i="11"/>
  <c r="HG56" i="11"/>
  <c r="BT56" i="11"/>
  <c r="HB57" i="11"/>
  <c r="HB56" i="11"/>
  <c r="HH57" i="11"/>
  <c r="HH56" i="11"/>
  <c r="HD57" i="11"/>
  <c r="HD56" i="11"/>
  <c r="AS56" i="11"/>
  <c r="DP56" i="11"/>
  <c r="EA56" i="11"/>
  <c r="FR56" i="11"/>
  <c r="GP56" i="11"/>
  <c r="HC57" i="11"/>
  <c r="HC56" i="11"/>
  <c r="HI57" i="11"/>
  <c r="HI56" i="11"/>
  <c r="AH53" i="1"/>
  <c r="FS54" i="1"/>
  <c r="GC53" i="1"/>
  <c r="FK53" i="1"/>
  <c r="G31" i="9"/>
  <c r="BZ53" i="1"/>
  <c r="HL55" i="1"/>
  <c r="F41" i="9" s="1"/>
  <c r="HJ53" i="1"/>
  <c r="EK53" i="1"/>
  <c r="EK54" i="1"/>
  <c r="AE53" i="1"/>
  <c r="DH53" i="1"/>
  <c r="DK53" i="1"/>
  <c r="HF54" i="1"/>
  <c r="HC53" i="1"/>
  <c r="HC40" i="1"/>
  <c r="FQ40" i="1"/>
  <c r="FT40" i="1"/>
  <c r="HN53" i="1"/>
  <c r="EI53" i="1"/>
  <c r="M53" i="1"/>
  <c r="AZ53" i="1"/>
  <c r="GA40" i="1"/>
  <c r="EP40" i="1"/>
  <c r="ES40" i="1"/>
  <c r="GA53" i="1"/>
  <c r="HB53" i="1"/>
  <c r="AN53" i="1"/>
  <c r="EL53" i="1"/>
  <c r="CJ53" i="1"/>
  <c r="Y53" i="1"/>
  <c r="FZ40" i="1"/>
  <c r="AY53" i="1"/>
  <c r="CZ53" i="1"/>
  <c r="HN40" i="1"/>
  <c r="GV53" i="1"/>
  <c r="K82" i="6" s="1"/>
  <c r="K32" i="9"/>
  <c r="GW53" i="1"/>
  <c r="L82" i="6" s="1"/>
  <c r="M82" i="6" s="1"/>
  <c r="HA54" i="1"/>
  <c r="HE53" i="1"/>
  <c r="GU54" i="1"/>
  <c r="D29" i="9"/>
  <c r="CZ56" i="10"/>
  <c r="FM54" i="1"/>
  <c r="HF40" i="1"/>
  <c r="FT54" i="1"/>
  <c r="D56" i="10"/>
  <c r="J56" i="10"/>
  <c r="Q56" i="10"/>
  <c r="V56" i="10"/>
  <c r="AB56" i="10"/>
  <c r="AI56" i="10"/>
  <c r="AN56" i="10"/>
  <c r="AT56" i="10"/>
  <c r="BA56" i="10"/>
  <c r="BF56" i="10"/>
  <c r="BL56" i="10"/>
  <c r="BS56" i="10"/>
  <c r="BX56" i="10"/>
  <c r="CD56" i="10"/>
  <c r="CK56" i="10"/>
  <c r="CP56" i="10"/>
  <c r="CV56" i="10"/>
  <c r="DH56" i="10"/>
  <c r="DN56" i="10"/>
  <c r="EF56" i="10"/>
  <c r="EA56" i="10"/>
  <c r="EI55" i="1"/>
  <c r="F22" i="9" s="1"/>
  <c r="DK54" i="1"/>
  <c r="AQ55" i="1"/>
  <c r="I11" i="9" s="1"/>
  <c r="C57" i="11"/>
  <c r="FB56" i="11"/>
  <c r="GA56" i="11"/>
  <c r="GL56" i="11"/>
  <c r="EF56" i="11"/>
  <c r="FJ56" i="11"/>
  <c r="FW56" i="11"/>
  <c r="GH56" i="11"/>
  <c r="DY56" i="11"/>
  <c r="FO56" i="11"/>
  <c r="GY56" i="11"/>
  <c r="GV40" i="1"/>
  <c r="K81" i="6" s="1"/>
  <c r="AV40" i="1"/>
  <c r="CN40" i="1"/>
  <c r="FR54" i="1"/>
  <c r="FQ54" i="1"/>
  <c r="ET54" i="1"/>
  <c r="ET55" i="1"/>
  <c r="HA53" i="1"/>
  <c r="GC40" i="1"/>
  <c r="GS40" i="1"/>
  <c r="F81" i="6" s="1"/>
  <c r="GW55" i="1"/>
  <c r="L79" i="6" s="1"/>
  <c r="O53" i="1"/>
  <c r="W53" i="1"/>
  <c r="AX53" i="1"/>
  <c r="CH54" i="1"/>
  <c r="EJ54" i="1"/>
  <c r="HM53" i="1"/>
  <c r="CE53" i="1"/>
  <c r="FR55" i="1"/>
  <c r="E30" i="9" s="1"/>
  <c r="EU40" i="1"/>
  <c r="ET40" i="1"/>
  <c r="FL40" i="1"/>
  <c r="H56" i="11"/>
  <c r="H57" i="11"/>
  <c r="S56" i="11"/>
  <c r="S57" i="11"/>
  <c r="AE56" i="11"/>
  <c r="AE57" i="11"/>
  <c r="AR56" i="11"/>
  <c r="AR57" i="11"/>
  <c r="BC56" i="11"/>
  <c r="BC57" i="11"/>
  <c r="BO56" i="11"/>
  <c r="BO57" i="11"/>
  <c r="CB56" i="11"/>
  <c r="CB57" i="11"/>
  <c r="CM56" i="11"/>
  <c r="CM57" i="11"/>
  <c r="CY56" i="11"/>
  <c r="CY57" i="11"/>
  <c r="DL56" i="11"/>
  <c r="DL57" i="11"/>
  <c r="DW56" i="11"/>
  <c r="DW57" i="11"/>
  <c r="U53" i="1"/>
  <c r="AV53" i="1"/>
  <c r="HK53" i="1"/>
  <c r="HM54" i="1"/>
  <c r="HM40" i="1"/>
  <c r="EQ40" i="1"/>
  <c r="FU40" i="1"/>
  <c r="CO53" i="1"/>
  <c r="CR53" i="1"/>
  <c r="D56" i="11"/>
  <c r="D57" i="11"/>
  <c r="Q56" i="11"/>
  <c r="Q57" i="11"/>
  <c r="AB56" i="11"/>
  <c r="AB57" i="11"/>
  <c r="AN56" i="11"/>
  <c r="AN57" i="11"/>
  <c r="BA56" i="11"/>
  <c r="BA57" i="11"/>
  <c r="BL56" i="11"/>
  <c r="BL57" i="11"/>
  <c r="BX56" i="11"/>
  <c r="BX57" i="11"/>
  <c r="CK56" i="11"/>
  <c r="CK57" i="11"/>
  <c r="CV56" i="11"/>
  <c r="CV57" i="11"/>
  <c r="DH56" i="11"/>
  <c r="DH57" i="11"/>
  <c r="DU56" i="11"/>
  <c r="DU57" i="11"/>
  <c r="FQ55" i="1"/>
  <c r="D30" i="9" s="1"/>
  <c r="HK40" i="1"/>
  <c r="O40" i="1"/>
  <c r="AP53" i="1"/>
  <c r="CH40" i="1"/>
  <c r="FU55" i="1"/>
  <c r="H30" i="9" s="1"/>
  <c r="CW53" i="1"/>
  <c r="BV53" i="1"/>
  <c r="EP54" i="1"/>
  <c r="FK40" i="1"/>
  <c r="M56" i="11"/>
  <c r="M57" i="11"/>
  <c r="Z56" i="11"/>
  <c r="Z57" i="11"/>
  <c r="AK56" i="11"/>
  <c r="AK57" i="11"/>
  <c r="AW56" i="11"/>
  <c r="AW57" i="11"/>
  <c r="BJ56" i="11"/>
  <c r="BJ57" i="11"/>
  <c r="BU56" i="11"/>
  <c r="BU57" i="11"/>
  <c r="CG56" i="11"/>
  <c r="CG57" i="11"/>
  <c r="CT56" i="11"/>
  <c r="CT57" i="11"/>
  <c r="DE56" i="11"/>
  <c r="DE57" i="11"/>
  <c r="DQ56" i="11"/>
  <c r="DQ57" i="11"/>
  <c r="GT40" i="1"/>
  <c r="G81" i="6" s="1"/>
  <c r="H81" i="6" s="1"/>
  <c r="HJ54" i="1"/>
  <c r="HB40" i="1"/>
  <c r="FS40" i="1"/>
  <c r="CP53" i="1"/>
  <c r="V53" i="1"/>
  <c r="HC55" i="1"/>
  <c r="F40" i="9" s="1"/>
  <c r="HO53" i="1"/>
  <c r="HL53" i="1"/>
  <c r="HL40" i="1"/>
  <c r="GT53" i="1"/>
  <c r="G82" i="6" s="1"/>
  <c r="H82" i="6" s="1"/>
  <c r="HJ40" i="1"/>
  <c r="HB54" i="1"/>
  <c r="EH53" i="1"/>
  <c r="FJ53" i="1"/>
  <c r="FV54" i="1"/>
  <c r="FV55" i="1"/>
  <c r="I30" i="9" s="1"/>
  <c r="FM53" i="1"/>
  <c r="FM40" i="1"/>
  <c r="EL40" i="1"/>
  <c r="CS53" i="1"/>
  <c r="P53" i="1"/>
  <c r="EK40" i="1"/>
  <c r="EI40" i="1"/>
  <c r="DH54" i="1"/>
  <c r="DH40" i="1"/>
  <c r="CY53" i="1"/>
  <c r="BX53" i="1"/>
  <c r="BX40" i="1"/>
  <c r="AW53" i="1"/>
  <c r="M40" i="1"/>
  <c r="FV40" i="1"/>
  <c r="DK40" i="1"/>
  <c r="GB40" i="1"/>
  <c r="DB53" i="1"/>
  <c r="CA53" i="1"/>
  <c r="AQ53" i="1"/>
  <c r="GS53" i="1"/>
  <c r="F82" i="6" s="1"/>
  <c r="HA55" i="1"/>
  <c r="D40" i="9" s="1"/>
  <c r="HN55" i="1"/>
  <c r="H41" i="9" s="1"/>
  <c r="GR53" i="1"/>
  <c r="D82" i="6" s="1"/>
  <c r="E82" i="6" s="1"/>
  <c r="HF53" i="1"/>
  <c r="GA54" i="1"/>
  <c r="GA55" i="1"/>
  <c r="K33" i="9"/>
  <c r="H31" i="9"/>
  <c r="HD55" i="1"/>
  <c r="G40" i="9" s="1"/>
  <c r="HE54" i="1"/>
  <c r="FK54" i="1"/>
  <c r="FJ54" i="1"/>
  <c r="GB55" i="1"/>
  <c r="HN54" i="1"/>
  <c r="GU55" i="1"/>
  <c r="I79" i="6" s="1"/>
  <c r="J79" i="6" s="1"/>
  <c r="HL54" i="1"/>
  <c r="HK54" i="1"/>
  <c r="GE53" i="1"/>
  <c r="GU53" i="1"/>
  <c r="I82" i="6" s="1"/>
  <c r="J82" i="6" s="1"/>
  <c r="FJ55" i="1"/>
  <c r="F29" i="9" s="1"/>
  <c r="HF55" i="1"/>
  <c r="I40" i="9" s="1"/>
  <c r="HJ55" i="1"/>
  <c r="D41" i="9" s="1"/>
  <c r="FJ40" i="1"/>
  <c r="GT54" i="1"/>
  <c r="GT55" i="1"/>
  <c r="G79" i="6" s="1"/>
  <c r="H79" i="6" s="1"/>
  <c r="HO55" i="1"/>
  <c r="I41" i="9" s="1"/>
  <c r="HA40" i="1"/>
  <c r="HO54" i="1"/>
  <c r="FU54" i="1"/>
  <c r="HC54" i="1"/>
  <c r="GB54" i="1"/>
  <c r="D31" i="9"/>
  <c r="HK55" i="1"/>
  <c r="E41" i="9" s="1"/>
  <c r="FK55" i="1"/>
  <c r="G29" i="9" s="1"/>
  <c r="FT55" i="1"/>
  <c r="G30" i="9" s="1"/>
  <c r="FL54" i="1"/>
  <c r="E56" i="10"/>
  <c r="L56" i="10"/>
  <c r="R56" i="10"/>
  <c r="W56" i="10"/>
  <c r="AD56" i="10"/>
  <c r="AJ56" i="10"/>
  <c r="AO56" i="10"/>
  <c r="AV56" i="10"/>
  <c r="BB56" i="10"/>
  <c r="BG56" i="10"/>
  <c r="BN56" i="10"/>
  <c r="BT56" i="10"/>
  <c r="BY56" i="10"/>
  <c r="CF56" i="10"/>
  <c r="CL56" i="10"/>
  <c r="CQ56" i="10"/>
  <c r="CX56" i="10"/>
  <c r="DD56" i="10"/>
  <c r="GC55" i="1"/>
  <c r="HE55" i="1"/>
  <c r="H40" i="9" s="1"/>
  <c r="HM55" i="1"/>
  <c r="G41" i="9" s="1"/>
  <c r="HO40" i="1"/>
  <c r="HE40" i="1"/>
  <c r="FR40" i="1"/>
  <c r="HD54" i="1"/>
  <c r="GW40" i="1"/>
  <c r="L81" i="6" s="1"/>
  <c r="E31" i="9"/>
  <c r="GU40" i="1"/>
  <c r="I81" i="6" s="1"/>
  <c r="J81" i="6" s="1"/>
  <c r="DL56" i="10"/>
  <c r="DQ56" i="10"/>
  <c r="DW56" i="10"/>
  <c r="ED56" i="10"/>
  <c r="HB55" i="1"/>
  <c r="E40" i="9" s="1"/>
  <c r="FS55" i="1"/>
  <c r="F30" i="9" s="1"/>
  <c r="FM55" i="1"/>
  <c r="I29" i="9" s="1"/>
  <c r="AO53" i="1"/>
  <c r="CI53" i="1"/>
  <c r="EP55" i="1"/>
  <c r="L55" i="1"/>
  <c r="E8" i="9" s="1"/>
  <c r="CF53" i="1"/>
  <c r="N53" i="1"/>
  <c r="X53" i="1"/>
  <c r="AF53" i="1"/>
  <c r="BY53" i="1"/>
  <c r="CQ53" i="1"/>
  <c r="CR54" i="1"/>
  <c r="EJ53" i="1"/>
  <c r="CN53" i="1"/>
  <c r="AL53" i="1"/>
  <c r="T53" i="1"/>
  <c r="CX53" i="1"/>
  <c r="CH53" i="1"/>
  <c r="EU53" i="1"/>
  <c r="EU55" i="1"/>
  <c r="EU54" i="1"/>
  <c r="GS56" i="11"/>
  <c r="EP64" i="1"/>
  <c r="EG53" i="1"/>
  <c r="EG54" i="1"/>
  <c r="BV54" i="1"/>
  <c r="AU53" i="1"/>
  <c r="K53" i="1"/>
  <c r="AG53" i="1"/>
  <c r="ES53" i="1"/>
  <c r="GT56" i="11"/>
  <c r="EQ64" i="1"/>
  <c r="AD53" i="1"/>
  <c r="E56" i="11"/>
  <c r="N56" i="11"/>
  <c r="R56" i="11"/>
  <c r="AA56" i="11"/>
  <c r="AD56" i="11"/>
  <c r="AM56" i="11"/>
  <c r="AO56" i="11"/>
  <c r="AX56" i="11"/>
  <c r="BB56" i="11"/>
  <c r="BK56" i="11"/>
  <c r="BN56" i="11"/>
  <c r="BW56" i="11"/>
  <c r="BY56" i="11"/>
  <c r="CH56" i="11"/>
  <c r="CL56" i="11"/>
  <c r="CU56" i="11"/>
  <c r="CX56" i="11"/>
  <c r="DG56" i="11"/>
  <c r="DI56" i="11"/>
  <c r="DR56" i="11"/>
  <c r="DV56" i="11"/>
  <c r="EL55" i="1"/>
  <c r="I22" i="9" s="1"/>
  <c r="BF53" i="1"/>
  <c r="F53" i="1"/>
  <c r="BI53" i="1"/>
  <c r="BP53" i="1"/>
  <c r="EJ55" i="1"/>
  <c r="G22" i="9" s="1"/>
  <c r="EP53" i="1"/>
  <c r="ET53" i="1"/>
  <c r="EI54" i="1"/>
  <c r="EL54" i="1"/>
  <c r="J56" i="11"/>
  <c r="V56" i="11"/>
  <c r="AI56" i="11"/>
  <c r="AT56" i="11"/>
  <c r="BF56" i="11"/>
  <c r="BS56" i="11"/>
  <c r="CD56" i="11"/>
  <c r="CP56" i="11"/>
  <c r="DC56" i="11"/>
  <c r="DN56" i="11"/>
  <c r="EH54" i="1"/>
  <c r="B53" i="1"/>
  <c r="O54" i="1"/>
  <c r="CZ55" i="1"/>
  <c r="G18" i="9" s="1"/>
  <c r="K26" i="9"/>
  <c r="H24" i="9"/>
  <c r="K25" i="9"/>
  <c r="AZ40" i="1"/>
  <c r="EQ55" i="1"/>
  <c r="E24" i="9"/>
  <c r="EH55" i="1"/>
  <c r="E22" i="9" s="1"/>
  <c r="EJ40" i="1"/>
  <c r="EG40" i="1"/>
  <c r="EG55" i="1"/>
  <c r="D22" i="9" s="1"/>
  <c r="D24" i="9"/>
  <c r="DH55" i="1"/>
  <c r="DK55" i="1"/>
  <c r="AM54" i="1"/>
  <c r="CG54" i="1"/>
  <c r="EH40" i="1"/>
  <c r="G24" i="9"/>
  <c r="EK55" i="1"/>
  <c r="H22" i="9" s="1"/>
  <c r="CA54" i="1"/>
  <c r="Y40" i="1"/>
  <c r="AD40" i="1"/>
  <c r="CX55" i="1"/>
  <c r="AG55" i="1"/>
  <c r="H10" i="9" s="1"/>
  <c r="AE40" i="1"/>
  <c r="CY40" i="1"/>
  <c r="AZ54" i="1"/>
  <c r="Y54" i="1"/>
  <c r="AF55" i="1"/>
  <c r="G10" i="9" s="1"/>
  <c r="AX54" i="1"/>
  <c r="AX55" i="1"/>
  <c r="G12" i="9" s="1"/>
  <c r="CR55" i="1"/>
  <c r="H17" i="9" s="1"/>
  <c r="CW40" i="1"/>
  <c r="CN54" i="1"/>
  <c r="CE55" i="1"/>
  <c r="D16" i="9" s="1"/>
  <c r="AU54" i="1"/>
  <c r="K55" i="1"/>
  <c r="D8" i="9" s="1"/>
  <c r="BF40" i="1"/>
  <c r="U40" i="1"/>
  <c r="CF40" i="1"/>
  <c r="AP54" i="1"/>
  <c r="CR40" i="1"/>
  <c r="CW54" i="1"/>
  <c r="T54" i="1"/>
  <c r="DA40" i="1"/>
  <c r="L54" i="1"/>
  <c r="W55" i="1"/>
  <c r="G9" i="9" s="1"/>
  <c r="AO54" i="1"/>
  <c r="AP55" i="1"/>
  <c r="H11" i="9" s="1"/>
  <c r="CZ54" i="1"/>
  <c r="AD54" i="1"/>
  <c r="DB54" i="1"/>
  <c r="CJ54" i="1"/>
  <c r="P54" i="1"/>
  <c r="D40" i="1"/>
  <c r="B54" i="1"/>
  <c r="AP40" i="1"/>
  <c r="CO55" i="1"/>
  <c r="E17" i="9" s="1"/>
  <c r="N55" i="1"/>
  <c r="G8" i="9" s="1"/>
  <c r="N40" i="1"/>
  <c r="W54" i="1"/>
  <c r="AF54" i="1"/>
  <c r="BZ54" i="1"/>
  <c r="CI54" i="1"/>
  <c r="CI55" i="1"/>
  <c r="H16" i="9" s="1"/>
  <c r="AL54" i="1"/>
  <c r="AL55" i="1"/>
  <c r="D11" i="9" s="1"/>
  <c r="K40" i="1"/>
  <c r="AE54" i="1"/>
  <c r="AH55" i="1"/>
  <c r="I10" i="9" s="1"/>
  <c r="CP40" i="1"/>
  <c r="CG40" i="1"/>
  <c r="BX55" i="1"/>
  <c r="F15" i="9" s="1"/>
  <c r="AW54" i="1"/>
  <c r="AN54" i="1"/>
  <c r="V40" i="1"/>
  <c r="M55" i="1"/>
  <c r="F8" i="9" s="1"/>
  <c r="CS54" i="1"/>
  <c r="BW54" i="1"/>
  <c r="X54" i="1"/>
  <c r="CQ40" i="1"/>
  <c r="M54" i="1"/>
  <c r="CJ55" i="1"/>
  <c r="I16" i="9" s="1"/>
  <c r="AQ54" i="1"/>
  <c r="CF55" i="1"/>
  <c r="E16" i="9" s="1"/>
  <c r="CO40" i="1"/>
  <c r="AY54" i="1"/>
  <c r="BY54" i="1"/>
  <c r="BZ55" i="1"/>
  <c r="H15" i="9" s="1"/>
  <c r="CE40" i="1"/>
  <c r="BV40" i="1"/>
  <c r="AU40" i="1"/>
  <c r="AL40" i="1"/>
  <c r="T40" i="1"/>
  <c r="K54" i="1"/>
  <c r="AH54" i="1"/>
  <c r="CY54" i="1"/>
  <c r="BX54" i="1"/>
  <c r="AW40" i="1"/>
  <c r="V54" i="1"/>
  <c r="AU55" i="1"/>
  <c r="D12" i="9" s="1"/>
  <c r="CG55" i="1"/>
  <c r="F16" i="9" s="1"/>
  <c r="P55" i="1"/>
  <c r="I8" i="9" s="1"/>
  <c r="DB40" i="1"/>
  <c r="CA40" i="1"/>
  <c r="AY40" i="1"/>
  <c r="X40" i="1"/>
  <c r="CQ54" i="1"/>
  <c r="N54" i="1"/>
  <c r="CP54" i="1"/>
  <c r="BN55" i="1"/>
  <c r="G55" i="1"/>
  <c r="BG55" i="1"/>
  <c r="CH55" i="1"/>
  <c r="G16" i="9" s="1"/>
  <c r="BV55" i="1"/>
  <c r="D15" i="9" s="1"/>
  <c r="DA54" i="1"/>
  <c r="AN55" i="1"/>
  <c r="F11" i="9" s="1"/>
  <c r="V55" i="1"/>
  <c r="F9" i="9" s="1"/>
  <c r="AZ55" i="1"/>
  <c r="I12" i="9" s="1"/>
  <c r="D55" i="1"/>
  <c r="CZ40" i="1"/>
  <c r="CJ40" i="1"/>
  <c r="BZ40" i="1"/>
  <c r="AX40" i="1"/>
  <c r="AH40" i="1"/>
  <c r="W40" i="1"/>
  <c r="AN40" i="1"/>
  <c r="CO54" i="1"/>
  <c r="AO55" i="1"/>
  <c r="G11" i="9" s="1"/>
  <c r="AY55" i="1"/>
  <c r="H12" i="9" s="1"/>
  <c r="BY55" i="1"/>
  <c r="G15" i="9" s="1"/>
  <c r="CN55" i="1"/>
  <c r="D17" i="9" s="1"/>
  <c r="AE55" i="1"/>
  <c r="F10" i="9" s="1"/>
  <c r="CP55" i="1"/>
  <c r="F17" i="9" s="1"/>
  <c r="DB55" i="1"/>
  <c r="I18" i="9" s="1"/>
  <c r="Y55" i="1"/>
  <c r="I9" i="9" s="1"/>
  <c r="O55" i="1"/>
  <c r="H8" i="9" s="1"/>
  <c r="CQ55" i="1"/>
  <c r="G17" i="9" s="1"/>
  <c r="AG40" i="1"/>
  <c r="CA55" i="1"/>
  <c r="I15" i="9" s="1"/>
  <c r="AO40" i="1"/>
  <c r="CE54" i="1"/>
  <c r="CS40" i="1"/>
  <c r="CI40" i="1"/>
  <c r="BY40" i="1"/>
  <c r="AQ40" i="1"/>
  <c r="AF40" i="1"/>
  <c r="P40" i="1"/>
  <c r="X55" i="1"/>
  <c r="H9" i="9" s="1"/>
  <c r="CW55" i="1"/>
  <c r="D18" i="9" s="1"/>
  <c r="T55" i="1"/>
  <c r="D9" i="9" s="1"/>
  <c r="AD55" i="1"/>
  <c r="E10" i="9" s="1"/>
  <c r="CX40" i="1"/>
  <c r="CY55" i="1"/>
  <c r="F18" i="9" s="1"/>
  <c r="AW55" i="1"/>
  <c r="F12" i="9" s="1"/>
  <c r="CS55" i="1"/>
  <c r="I17" i="9" s="1"/>
  <c r="C53" i="1"/>
  <c r="C54" i="1"/>
  <c r="C40" i="1"/>
  <c r="BF54" i="1"/>
  <c r="BE54" i="1"/>
  <c r="BE55" i="1"/>
  <c r="BE40" i="1"/>
  <c r="BE53" i="1"/>
  <c r="BM40" i="1"/>
  <c r="BO54" i="1"/>
  <c r="BO55" i="1"/>
  <c r="BO40" i="1"/>
  <c r="BN40" i="1"/>
  <c r="BN54" i="1"/>
  <c r="BM55" i="1"/>
  <c r="BN53" i="1"/>
  <c r="BM53" i="1"/>
  <c r="BO53" i="1"/>
  <c r="FZ54" i="1"/>
  <c r="FZ55" i="1"/>
  <c r="F40" i="1"/>
  <c r="E54" i="1"/>
  <c r="E55" i="1"/>
  <c r="E40" i="1"/>
  <c r="G40" i="1"/>
  <c r="G54" i="1"/>
  <c r="F55" i="1"/>
  <c r="G53" i="1"/>
  <c r="E53" i="1"/>
  <c r="BI54" i="1"/>
  <c r="BH40" i="1"/>
  <c r="BH54" i="1"/>
  <c r="BH55" i="1"/>
  <c r="BG40" i="1"/>
  <c r="BI55" i="1"/>
  <c r="BH53" i="1"/>
  <c r="BG53" i="1"/>
  <c r="BR40" i="1"/>
  <c r="BR54" i="1"/>
  <c r="BR55" i="1"/>
  <c r="BQ40" i="1"/>
  <c r="BP54" i="1"/>
  <c r="BP55" i="1"/>
  <c r="BP40" i="1"/>
  <c r="BR53" i="1"/>
  <c r="BQ53" i="1"/>
  <c r="ES54" i="1"/>
  <c r="ES55" i="1"/>
  <c r="GE40" i="1"/>
  <c r="GD55" i="1"/>
  <c r="GD54" i="1"/>
  <c r="GD40" i="1"/>
  <c r="GC54" i="1"/>
  <c r="GE55" i="1"/>
  <c r="AC53" i="1"/>
  <c r="AC40" i="1"/>
  <c r="AC54" i="1"/>
  <c r="AV54" i="1"/>
  <c r="J32" i="9"/>
  <c r="D53" i="1"/>
  <c r="D54" i="1"/>
  <c r="BI40" i="1"/>
  <c r="EQ53" i="1"/>
  <c r="GS54" i="1"/>
  <c r="GS55" i="1"/>
  <c r="F79" i="6" s="1"/>
  <c r="GV54" i="1"/>
  <c r="GW54" i="1"/>
  <c r="AC55" i="1"/>
  <c r="D10" i="9" s="1"/>
  <c r="AV55" i="1"/>
  <c r="E12" i="9" s="1"/>
  <c r="CF54" i="1"/>
  <c r="C55" i="1"/>
  <c r="BQ55" i="1"/>
  <c r="BF55" i="1"/>
  <c r="GE54" i="1"/>
  <c r="BQ54" i="1"/>
  <c r="F54" i="1"/>
  <c r="EQ54" i="1"/>
  <c r="GR54" i="1"/>
  <c r="U54" i="1"/>
  <c r="U55" i="1"/>
  <c r="E9" i="9" s="1"/>
  <c r="AM53" i="1"/>
  <c r="AM40" i="1"/>
  <c r="BW53" i="1"/>
  <c r="BW40" i="1"/>
  <c r="J33" i="9"/>
  <c r="B55" i="1"/>
  <c r="BG54" i="1"/>
  <c r="BM54" i="1"/>
  <c r="GR40" i="1"/>
  <c r="D81" i="6" s="1"/>
  <c r="E81" i="6" s="1"/>
  <c r="GV55" i="1"/>
  <c r="K79" i="6" s="1"/>
  <c r="L53" i="1"/>
  <c r="L40" i="1"/>
  <c r="AM55" i="1"/>
  <c r="E11" i="9" s="1"/>
  <c r="K11" i="9" s="1"/>
  <c r="BW55" i="1"/>
  <c r="E15" i="9" s="1"/>
  <c r="GR55" i="1"/>
  <c r="D79" i="6" s="1"/>
  <c r="E79" i="6" s="1"/>
  <c r="DA53" i="1"/>
  <c r="FL53" i="1"/>
  <c r="CX54" i="1"/>
  <c r="AG54" i="1"/>
  <c r="F24" i="9"/>
  <c r="I24" i="9"/>
  <c r="DA55" i="1"/>
  <c r="FL55" i="1"/>
  <c r="H29" i="9" s="1"/>
  <c r="K29" i="9" s="1"/>
  <c r="F31" i="9"/>
  <c r="I31" i="9"/>
  <c r="K10" i="9" l="1"/>
  <c r="O80" i="6"/>
  <c r="P80" i="6"/>
  <c r="M79" i="6"/>
  <c r="P79" i="6"/>
  <c r="O79" i="6"/>
  <c r="N80" i="6"/>
  <c r="K22" i="9"/>
  <c r="L9" i="9"/>
  <c r="J18" i="9"/>
  <c r="L22" i="9"/>
  <c r="N79" i="6"/>
  <c r="M80" i="6"/>
  <c r="J24" i="9"/>
  <c r="L16" i="9"/>
  <c r="L29" i="9"/>
  <c r="L31" i="9"/>
  <c r="L30" i="9"/>
  <c r="L24" i="9"/>
  <c r="L18" i="9"/>
  <c r="L17" i="9"/>
  <c r="L15" i="9"/>
  <c r="L12" i="9"/>
  <c r="L11" i="9"/>
  <c r="L10" i="9"/>
  <c r="L8" i="9"/>
  <c r="L41" i="9"/>
  <c r="E28" i="9"/>
  <c r="I28" i="9"/>
  <c r="H28" i="9"/>
  <c r="G28" i="9"/>
  <c r="F28" i="9"/>
  <c r="D28" i="9"/>
  <c r="O76" i="6"/>
  <c r="P76" i="6"/>
  <c r="N76" i="6"/>
  <c r="O81" i="6"/>
  <c r="P82" i="6"/>
  <c r="J31" i="9"/>
  <c r="L40" i="9"/>
  <c r="J41" i="9"/>
  <c r="J30" i="9"/>
  <c r="O82" i="6"/>
  <c r="K30" i="9"/>
  <c r="N82" i="6"/>
  <c r="J40" i="9"/>
  <c r="K41" i="9"/>
  <c r="K16" i="9"/>
  <c r="J22" i="9"/>
  <c r="J10" i="9"/>
  <c r="J8" i="9"/>
  <c r="N81" i="6"/>
  <c r="K24" i="9"/>
  <c r="J29" i="9"/>
  <c r="K40" i="9"/>
  <c r="K31" i="9"/>
  <c r="P81" i="6"/>
  <c r="M81" i="6"/>
  <c r="K17" i="9"/>
  <c r="H14" i="9"/>
  <c r="H13" i="9" s="1"/>
  <c r="K12" i="9"/>
  <c r="F14" i="9"/>
  <c r="F13" i="9" s="1"/>
  <c r="I14" i="9"/>
  <c r="E14" i="9"/>
  <c r="E13" i="9" s="1"/>
  <c r="J9" i="9"/>
  <c r="I7" i="9"/>
  <c r="J12" i="9"/>
  <c r="J11" i="9"/>
  <c r="J16" i="9"/>
  <c r="G7" i="9"/>
  <c r="F7" i="9"/>
  <c r="D7" i="9"/>
  <c r="J17" i="9"/>
  <c r="D14" i="9"/>
  <c r="D13" i="9" s="1"/>
  <c r="G14" i="9"/>
  <c r="G13" i="9" s="1"/>
  <c r="J15" i="9"/>
  <c r="K8" i="9"/>
  <c r="H7" i="9"/>
  <c r="E7" i="9"/>
  <c r="K9" i="9"/>
  <c r="K15" i="9"/>
  <c r="L28" i="9" l="1"/>
  <c r="L14" i="9"/>
  <c r="D6" i="9"/>
  <c r="D5" i="9" s="1"/>
  <c r="L7" i="9"/>
  <c r="K28" i="9"/>
  <c r="J28" i="9"/>
  <c r="I13" i="9"/>
  <c r="L13" i="9" s="1"/>
  <c r="K14" i="9"/>
  <c r="F6" i="9"/>
  <c r="J7" i="9"/>
  <c r="G6" i="9"/>
  <c r="G5" i="9" s="1"/>
  <c r="J14" i="9"/>
  <c r="K13" i="9"/>
  <c r="H6" i="9"/>
  <c r="H5" i="9" s="1"/>
  <c r="E6" i="9"/>
  <c r="K7" i="9"/>
  <c r="J5" i="9" l="1"/>
  <c r="E5" i="9"/>
  <c r="E39" i="9" s="1"/>
  <c r="D39" i="9"/>
  <c r="F5" i="9"/>
  <c r="I6" i="9"/>
  <c r="L6" i="9" s="1"/>
  <c r="J6" i="9"/>
  <c r="J13" i="9"/>
  <c r="K6" i="9"/>
  <c r="F39" i="9" l="1"/>
  <c r="I5" i="9"/>
  <c r="L5" i="9" s="1"/>
  <c r="G39" i="9"/>
  <c r="J39" i="9" s="1"/>
  <c r="H39" i="9"/>
  <c r="K39" i="9" s="1"/>
  <c r="K5" i="9"/>
  <c r="I39" i="9" l="1"/>
  <c r="L3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7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データ集に使用しない項目ですが、資料から転記しやすいようR01より追加しました。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7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データ集に使用しない項目ですが、資料から転記しやすいようR01より追加しました。</t>
        </r>
      </text>
    </comment>
  </commentList>
</comments>
</file>

<file path=xl/sharedStrings.xml><?xml version="1.0" encoding="utf-8"?>
<sst xmlns="http://schemas.openxmlformats.org/spreadsheetml/2006/main" count="5881" uniqueCount="356">
  <si>
    <t>吹田市</t>
  </si>
  <si>
    <t>太子町</t>
  </si>
  <si>
    <t>熊取町</t>
  </si>
  <si>
    <t>四條畷市</t>
  </si>
  <si>
    <t>交野市</t>
  </si>
  <si>
    <t>貝塚市</t>
  </si>
  <si>
    <t>池田市</t>
  </si>
  <si>
    <t>松原市</t>
  </si>
  <si>
    <t>羽曳野市</t>
  </si>
  <si>
    <t>高槻市</t>
  </si>
  <si>
    <t>東大阪市</t>
  </si>
  <si>
    <t>富田林市</t>
  </si>
  <si>
    <t>大東市</t>
  </si>
  <si>
    <t>河南町</t>
  </si>
  <si>
    <t>島本町</t>
  </si>
  <si>
    <t>豊能町</t>
  </si>
  <si>
    <t>岬町</t>
  </si>
  <si>
    <t>能勢町</t>
  </si>
  <si>
    <t>千早赤阪村</t>
  </si>
  <si>
    <t>田尻町</t>
  </si>
  <si>
    <t>摂津市</t>
  </si>
  <si>
    <t>柏原市</t>
  </si>
  <si>
    <t>泉大津市</t>
  </si>
  <si>
    <t>藤井寺市</t>
  </si>
  <si>
    <t>泉南市</t>
  </si>
  <si>
    <t>高石市</t>
  </si>
  <si>
    <t>阪南市</t>
  </si>
  <si>
    <t>大阪狭山市</t>
  </si>
  <si>
    <t>和泉市</t>
  </si>
  <si>
    <t>守口市</t>
  </si>
  <si>
    <t>門真市</t>
  </si>
  <si>
    <t>箕面市</t>
  </si>
  <si>
    <t>河内長野市</t>
  </si>
  <si>
    <t>泉佐野市</t>
  </si>
  <si>
    <t>大阪市</t>
  </si>
  <si>
    <t>堺市</t>
  </si>
  <si>
    <t>枚方市</t>
  </si>
  <si>
    <t>豊中市</t>
  </si>
  <si>
    <t>八尾市</t>
  </si>
  <si>
    <t>茨木市</t>
  </si>
  <si>
    <t>寝屋川市</t>
  </si>
  <si>
    <t>岸和田市</t>
  </si>
  <si>
    <t>忠岡町</t>
  </si>
  <si>
    <t>現年課税分</t>
    <rPh sb="0" eb="2">
      <t>ゲンネン</t>
    </rPh>
    <rPh sb="2" eb="5">
      <t>カゼイブン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</si>
  <si>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</si>
  <si>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合計</t>
    <rPh sb="0" eb="1">
      <t>ゴウ</t>
    </rPh>
    <rPh sb="1" eb="2">
      <t>ケイ</t>
    </rPh>
    <phoneticPr fontId="4"/>
  </si>
  <si>
    <t>区分</t>
    <rPh sb="0" eb="2">
      <t>クブン</t>
    </rPh>
    <phoneticPr fontId="3"/>
  </si>
  <si>
    <t>調定済額</t>
    <rPh sb="0" eb="2">
      <t>チョウテイ</t>
    </rPh>
    <rPh sb="2" eb="3">
      <t>スミ</t>
    </rPh>
    <rPh sb="3" eb="4">
      <t>ガク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</si>
  <si>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3"/>
  </si>
  <si>
    <t>税額</t>
    <rPh sb="0" eb="2">
      <t>ゼイガク</t>
    </rPh>
    <phoneticPr fontId="3"/>
  </si>
  <si>
    <t>単年伸長率</t>
    <rPh sb="0" eb="1">
      <t>タン</t>
    </rPh>
    <rPh sb="1" eb="2">
      <t>ドシ</t>
    </rPh>
    <rPh sb="2" eb="4">
      <t>シンチョウ</t>
    </rPh>
    <rPh sb="4" eb="5">
      <t>リツ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</si>
  <si>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</si>
  <si>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計</t>
    <rPh sb="0" eb="1">
      <t>ケイ</t>
    </rPh>
    <phoneticPr fontId="3"/>
  </si>
  <si>
    <t>収入済額</t>
    <rPh sb="0" eb="2">
      <t>シュウニュウ</t>
    </rPh>
    <rPh sb="2" eb="3">
      <t>スミ</t>
    </rPh>
    <rPh sb="3" eb="4">
      <t>ガク</t>
    </rPh>
    <phoneticPr fontId="3"/>
  </si>
  <si>
    <t>徴収率</t>
    <rPh sb="0" eb="2">
      <t>チョウシュウ</t>
    </rPh>
    <rPh sb="2" eb="3">
      <t>リツ</t>
    </rPh>
    <phoneticPr fontId="3"/>
  </si>
  <si>
    <t>現年</t>
    <rPh sb="0" eb="1">
      <t>ゲン</t>
    </rPh>
    <rPh sb="1" eb="2">
      <t>ネン</t>
    </rPh>
    <phoneticPr fontId="3"/>
  </si>
  <si>
    <t>滞繰</t>
    <rPh sb="0" eb="1">
      <t>トドコオ</t>
    </rPh>
    <rPh sb="1" eb="2">
      <t>グリ</t>
    </rPh>
    <phoneticPr fontId="3"/>
  </si>
  <si>
    <t>（その他の市）</t>
    <rPh sb="3" eb="4">
      <t>タ</t>
    </rPh>
    <rPh sb="5" eb="6">
      <t>シ</t>
    </rPh>
    <phoneticPr fontId="3"/>
  </si>
  <si>
    <t>（町村）</t>
    <rPh sb="1" eb="3">
      <t>チョウソン</t>
    </rPh>
    <phoneticPr fontId="3"/>
  </si>
  <si>
    <t>（単位:千円／％）</t>
    <rPh sb="1" eb="3">
      <t>タンイ</t>
    </rPh>
    <rPh sb="4" eb="6">
      <t>センエン</t>
    </rPh>
    <phoneticPr fontId="3"/>
  </si>
  <si>
    <t>税目</t>
    <rPh sb="0" eb="2">
      <t>ゼイモク</t>
    </rPh>
    <phoneticPr fontId="3"/>
  </si>
  <si>
    <t>合計</t>
    <rPh sb="0" eb="2">
      <t>ゴウケイ</t>
    </rPh>
    <phoneticPr fontId="3"/>
  </si>
  <si>
    <t>前年度</t>
    <rPh sb="0" eb="3">
      <t>ゼンネンド</t>
    </rPh>
    <phoneticPr fontId="3"/>
  </si>
  <si>
    <t>一　普通税</t>
    <rPh sb="0" eb="1">
      <t>1</t>
    </rPh>
    <rPh sb="2" eb="4">
      <t>フツウ</t>
    </rPh>
    <rPh sb="4" eb="5">
      <t>ゼイ</t>
    </rPh>
    <phoneticPr fontId="3"/>
  </si>
  <si>
    <t>　１　法定普通税</t>
    <rPh sb="3" eb="5">
      <t>ホウテイ</t>
    </rPh>
    <rPh sb="5" eb="7">
      <t>フツウ</t>
    </rPh>
    <rPh sb="7" eb="8">
      <t>ゼイ</t>
    </rPh>
    <phoneticPr fontId="3"/>
  </si>
  <si>
    <t>（ⅰ）土地</t>
    <rPh sb="3" eb="5">
      <t>トチ</t>
    </rPh>
    <phoneticPr fontId="3"/>
  </si>
  <si>
    <t>（ⅲ）償却資産</t>
    <rPh sb="3" eb="5">
      <t>ショウキャク</t>
    </rPh>
    <rPh sb="5" eb="7">
      <t>シサン</t>
    </rPh>
    <phoneticPr fontId="3"/>
  </si>
  <si>
    <t>二　目的税</t>
    <rPh sb="0" eb="1">
      <t>2</t>
    </rPh>
    <rPh sb="2" eb="5">
      <t>モクテキゼイ</t>
    </rPh>
    <phoneticPr fontId="3"/>
  </si>
  <si>
    <t>三　旧法による税</t>
    <rPh sb="0" eb="1">
      <t>3</t>
    </rPh>
    <rPh sb="2" eb="4">
      <t>キュウホウ</t>
    </rPh>
    <rPh sb="7" eb="8">
      <t>ゼイ</t>
    </rPh>
    <phoneticPr fontId="3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</si>
  <si>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</si>
  <si>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3"/>
  </si>
  <si>
    <t xml:space="preserve"> （１）市町村民税</t>
    <rPh sb="4" eb="6">
      <t>シチョウ</t>
    </rPh>
    <rPh sb="6" eb="8">
      <t>ソンミン</t>
    </rPh>
    <rPh sb="8" eb="9">
      <t>ゼイ</t>
    </rPh>
    <phoneticPr fontId="3"/>
  </si>
  <si>
    <t xml:space="preserve">  （ア）個人均等割</t>
    <rPh sb="5" eb="7">
      <t>コジン</t>
    </rPh>
    <rPh sb="7" eb="9">
      <t>キントウ</t>
    </rPh>
    <rPh sb="9" eb="10">
      <t>ワリ</t>
    </rPh>
    <phoneticPr fontId="3"/>
  </si>
  <si>
    <t xml:space="preserve">  （イ）所得割</t>
    <rPh sb="5" eb="7">
      <t>ショトク</t>
    </rPh>
    <rPh sb="7" eb="8">
      <t>ワリ</t>
    </rPh>
    <phoneticPr fontId="3"/>
  </si>
  <si>
    <t xml:space="preserve">  （ウ）法人均等割</t>
    <rPh sb="5" eb="7">
      <t>ホウジン</t>
    </rPh>
    <rPh sb="7" eb="9">
      <t>キントウ</t>
    </rPh>
    <rPh sb="9" eb="10">
      <t>ワリ</t>
    </rPh>
    <phoneticPr fontId="3"/>
  </si>
  <si>
    <t xml:space="preserve">  （エ）法人税割</t>
    <rPh sb="5" eb="8">
      <t>ホウジンゼイ</t>
    </rPh>
    <rPh sb="8" eb="9">
      <t>ワリ</t>
    </rPh>
    <phoneticPr fontId="3"/>
  </si>
  <si>
    <t xml:space="preserve"> （２）固定資産税</t>
    <rPh sb="4" eb="6">
      <t>コテイ</t>
    </rPh>
    <rPh sb="6" eb="9">
      <t>シサンゼイ</t>
    </rPh>
    <phoneticPr fontId="3"/>
  </si>
  <si>
    <t xml:space="preserve">  （ア）純固定資産税</t>
    <rPh sb="5" eb="6">
      <t>ジュン</t>
    </rPh>
    <rPh sb="6" eb="8">
      <t>コテイ</t>
    </rPh>
    <rPh sb="8" eb="10">
      <t>シサン</t>
    </rPh>
    <rPh sb="10" eb="11">
      <t>ゼイ</t>
    </rPh>
    <phoneticPr fontId="3"/>
  </si>
  <si>
    <t xml:space="preserve"> (ⅱ）家屋</t>
    <rPh sb="4" eb="6">
      <t>カオク</t>
    </rPh>
    <phoneticPr fontId="3"/>
  </si>
  <si>
    <t xml:space="preserve"> （３）軽自動車税</t>
    <rPh sb="4" eb="8">
      <t>ケイジドウシャ</t>
    </rPh>
    <rPh sb="8" eb="9">
      <t>ゼイ</t>
    </rPh>
    <phoneticPr fontId="3"/>
  </si>
  <si>
    <t xml:space="preserve"> （４）市町村たばこ税</t>
    <rPh sb="4" eb="7">
      <t>シチョウソン</t>
    </rPh>
    <rPh sb="10" eb="11">
      <t>ゼイ</t>
    </rPh>
    <phoneticPr fontId="3"/>
  </si>
  <si>
    <t xml:space="preserve"> （５）鉱産税</t>
    <rPh sb="4" eb="6">
      <t>コウサン</t>
    </rPh>
    <rPh sb="6" eb="7">
      <t>ゼイ</t>
    </rPh>
    <phoneticPr fontId="3"/>
  </si>
  <si>
    <t xml:space="preserve"> （６）特別土地保有税</t>
    <rPh sb="4" eb="6">
      <t>トクベツ</t>
    </rPh>
    <rPh sb="6" eb="8">
      <t>トチ</t>
    </rPh>
    <rPh sb="8" eb="11">
      <t>ホユウゼイ</t>
    </rPh>
    <phoneticPr fontId="3"/>
  </si>
  <si>
    <t xml:space="preserve">  （イ）取得分</t>
    <rPh sb="5" eb="7">
      <t>シュトク</t>
    </rPh>
    <rPh sb="7" eb="8">
      <t>ブン</t>
    </rPh>
    <phoneticPr fontId="3"/>
  </si>
  <si>
    <t xml:space="preserve">   合計</t>
    <rPh sb="3" eb="5">
      <t>ゴウケイ</t>
    </rPh>
    <phoneticPr fontId="3"/>
  </si>
  <si>
    <t>（１）土地</t>
    <rPh sb="3" eb="5">
      <t>トチ</t>
    </rPh>
    <phoneticPr fontId="3"/>
  </si>
  <si>
    <t>（単位:千円）</t>
    <rPh sb="1" eb="3">
      <t>タンイ</t>
    </rPh>
    <rPh sb="4" eb="6">
      <t>センエン</t>
    </rPh>
    <phoneticPr fontId="3"/>
  </si>
  <si>
    <t>徴収率（％）</t>
    <rPh sb="0" eb="2">
      <t>チョウシュウ</t>
    </rPh>
    <rPh sb="2" eb="3">
      <t>リツ</t>
    </rPh>
    <phoneticPr fontId="3"/>
  </si>
  <si>
    <t>市町村民税</t>
    <rPh sb="0" eb="2">
      <t>シチョウ</t>
    </rPh>
    <rPh sb="2" eb="4">
      <t>ソンミン</t>
    </rPh>
    <rPh sb="4" eb="5">
      <t>ゼイ</t>
    </rPh>
    <phoneticPr fontId="3"/>
  </si>
  <si>
    <t>個人均等割</t>
    <rPh sb="0" eb="2">
      <t>コジン</t>
    </rPh>
    <rPh sb="2" eb="5">
      <t>キントウワ</t>
    </rPh>
    <phoneticPr fontId="3"/>
  </si>
  <si>
    <t>所得割</t>
    <rPh sb="0" eb="2">
      <t>ショトク</t>
    </rPh>
    <rPh sb="2" eb="3">
      <t>ワリ</t>
    </rPh>
    <phoneticPr fontId="3"/>
  </si>
  <si>
    <t>退職分</t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</si>
  <si>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</si>
  <si>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</si>
  <si>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</si>
  <si>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</si>
  <si>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</si>
  <si>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</si>
  <si>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</si>
  <si>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</si>
  <si>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</si>
  <si>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入湯税</t>
    <rPh sb="0" eb="2">
      <t>ニュウトウ</t>
    </rPh>
    <rPh sb="2" eb="3">
      <t>ゼイ</t>
    </rPh>
    <phoneticPr fontId="3"/>
  </si>
  <si>
    <t>合計</t>
    <rPh sb="0" eb="2">
      <t>ゴウケイ</t>
    </rPh>
    <phoneticPr fontId="4"/>
  </si>
  <si>
    <t>都市計</t>
  </si>
  <si>
    <t>町村計</t>
  </si>
  <si>
    <t>市町村計</t>
  </si>
  <si>
    <t>府計</t>
  </si>
  <si>
    <t>―</t>
    <phoneticPr fontId="3"/>
  </si>
  <si>
    <t>―</t>
    <phoneticPr fontId="3"/>
  </si>
  <si>
    <t>―</t>
    <phoneticPr fontId="3"/>
  </si>
  <si>
    <t>―</t>
    <phoneticPr fontId="3"/>
  </si>
  <si>
    <t>法人均等割</t>
    <phoneticPr fontId="3"/>
  </si>
  <si>
    <t>法人税割</t>
    <phoneticPr fontId="3"/>
  </si>
  <si>
    <t>土地</t>
    <phoneticPr fontId="3"/>
  </si>
  <si>
    <t>家屋</t>
    <phoneticPr fontId="3"/>
  </si>
  <si>
    <t>償却資産</t>
    <phoneticPr fontId="3"/>
  </si>
  <si>
    <t>―</t>
  </si>
  <si>
    <t xml:space="preserve">    上記のうち退職所得分</t>
    <rPh sb="4" eb="6">
      <t>ジョウキ</t>
    </rPh>
    <rPh sb="9" eb="11">
      <t>タイショク</t>
    </rPh>
    <rPh sb="11" eb="13">
      <t>ショトク</t>
    </rPh>
    <rPh sb="13" eb="14">
      <t>ブン</t>
    </rPh>
    <phoneticPr fontId="3"/>
  </si>
  <si>
    <t>　総括表（府計）</t>
    <rPh sb="1" eb="3">
      <t>ソウカツ</t>
    </rPh>
    <rPh sb="3" eb="4">
      <t>ヒョウ</t>
    </rPh>
    <rPh sb="5" eb="6">
      <t>フ</t>
    </rPh>
    <rPh sb="6" eb="7">
      <t>ケイ</t>
    </rPh>
    <phoneticPr fontId="3"/>
  </si>
  <si>
    <t>一.普通税</t>
  </si>
  <si>
    <t>1.法定普通税</t>
  </si>
  <si>
    <t>(1)市町村民税</t>
  </si>
  <si>
    <t>(2)固定資産税</t>
  </si>
  <si>
    <t>(3)軽　自</t>
  </si>
  <si>
    <t>(4)たばこ</t>
  </si>
  <si>
    <t>(5)鉱産税</t>
  </si>
  <si>
    <t>(6)特土地</t>
  </si>
  <si>
    <t>(ｱ)保有分</t>
    <rPh sb="3" eb="5">
      <t>ホユウ</t>
    </rPh>
    <rPh sb="5" eb="6">
      <t>ブン</t>
    </rPh>
    <phoneticPr fontId="3"/>
  </si>
  <si>
    <t>(ｲ)取得分</t>
    <rPh sb="3" eb="5">
      <t>シュトク</t>
    </rPh>
    <rPh sb="5" eb="6">
      <t>ブン</t>
    </rPh>
    <phoneticPr fontId="3"/>
  </si>
  <si>
    <t>(ｳ)遊休分</t>
    <rPh sb="3" eb="5">
      <t>ユウキュウ</t>
    </rPh>
    <rPh sb="5" eb="6">
      <t>ブン</t>
    </rPh>
    <phoneticPr fontId="3"/>
  </si>
  <si>
    <t>退職分</t>
    <phoneticPr fontId="3"/>
  </si>
  <si>
    <t>ⅰ土地</t>
    <phoneticPr fontId="3"/>
  </si>
  <si>
    <t>ⅱ家屋</t>
    <phoneticPr fontId="3"/>
  </si>
  <si>
    <t>ⅲ償却資産</t>
    <phoneticPr fontId="3"/>
  </si>
  <si>
    <t>調　定　済　額</t>
    <rPh sb="0" eb="1">
      <t>チョウ</t>
    </rPh>
    <rPh sb="2" eb="3">
      <t>サダム</t>
    </rPh>
    <rPh sb="4" eb="5">
      <t>スミ</t>
    </rPh>
    <rPh sb="6" eb="7">
      <t>ガク</t>
    </rPh>
    <phoneticPr fontId="4"/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</si>
  <si>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4"/>
  </si>
  <si>
    <t>都市計</t>
    <rPh sb="0" eb="2">
      <t>トシ</t>
    </rPh>
    <rPh sb="2" eb="3">
      <t>ケイ</t>
    </rPh>
    <phoneticPr fontId="3"/>
  </si>
  <si>
    <t>町村計</t>
    <rPh sb="0" eb="2">
      <t>チョウソン</t>
    </rPh>
    <rPh sb="2" eb="3">
      <t>ケイ</t>
    </rPh>
    <phoneticPr fontId="3"/>
  </si>
  <si>
    <t>市町村計</t>
    <rPh sb="0" eb="3">
      <t>シチョウソン</t>
    </rPh>
    <rPh sb="3" eb="4">
      <t>ケイ</t>
    </rPh>
    <phoneticPr fontId="3"/>
  </si>
  <si>
    <t>府計</t>
    <rPh sb="0" eb="1">
      <t>フ</t>
    </rPh>
    <rPh sb="1" eb="2">
      <t>ケイ</t>
    </rPh>
    <phoneticPr fontId="3"/>
  </si>
  <si>
    <t>二.目的税</t>
  </si>
  <si>
    <t>三.旧法による税</t>
    <phoneticPr fontId="3"/>
  </si>
  <si>
    <t>合　計</t>
  </si>
  <si>
    <t>国保税</t>
  </si>
  <si>
    <t>国保料</t>
  </si>
  <si>
    <t>１．法定目的税</t>
    <rPh sb="2" eb="4">
      <t>ホウテイ</t>
    </rPh>
    <rPh sb="4" eb="7">
      <t>モクテキゼイ</t>
    </rPh>
    <phoneticPr fontId="3"/>
  </si>
  <si>
    <t>（１）入湯税</t>
    <phoneticPr fontId="3"/>
  </si>
  <si>
    <t>（２）事業所税</t>
    <phoneticPr fontId="3"/>
  </si>
  <si>
    <t>（３）都　計</t>
    <phoneticPr fontId="3"/>
  </si>
  <si>
    <t>（４）水利地益税</t>
    <phoneticPr fontId="3"/>
  </si>
  <si>
    <t>（ア）土地</t>
    <rPh sb="3" eb="5">
      <t>トチ</t>
    </rPh>
    <phoneticPr fontId="3"/>
  </si>
  <si>
    <t>(イ)家屋</t>
    <rPh sb="3" eb="5">
      <t>カオク</t>
    </rPh>
    <phoneticPr fontId="3"/>
  </si>
  <si>
    <t>７.法定外目的税</t>
    <phoneticPr fontId="3"/>
  </si>
  <si>
    <t>（５）共同施設税</t>
    <phoneticPr fontId="3"/>
  </si>
  <si>
    <t>（６）宅地開発税</t>
    <phoneticPr fontId="3"/>
  </si>
  <si>
    <t>徴収率</t>
    <rPh sb="0" eb="2">
      <t>チョウシュウ</t>
    </rPh>
    <rPh sb="2" eb="3">
      <t>リツ</t>
    </rPh>
    <phoneticPr fontId="4"/>
  </si>
  <si>
    <t>（大阪市・堺市）</t>
    <rPh sb="1" eb="4">
      <t>オオサカシ</t>
    </rPh>
    <rPh sb="5" eb="7">
      <t>サカイシ</t>
    </rPh>
    <phoneticPr fontId="3"/>
  </si>
  <si>
    <t>【前年】</t>
    <rPh sb="1" eb="3">
      <t>ゼンネン</t>
    </rPh>
    <phoneticPr fontId="3"/>
  </si>
  <si>
    <t>保有分</t>
    <rPh sb="0" eb="2">
      <t>ホユウ</t>
    </rPh>
    <rPh sb="2" eb="3">
      <t>ブン</t>
    </rPh>
    <phoneticPr fontId="3"/>
  </si>
  <si>
    <t>取得分</t>
    <rPh sb="0" eb="2">
      <t>シュトク</t>
    </rPh>
    <rPh sb="2" eb="3">
      <t>ブン</t>
    </rPh>
    <phoneticPr fontId="3"/>
  </si>
  <si>
    <t>保有</t>
    <rPh sb="0" eb="2">
      <t>ホユウ</t>
    </rPh>
    <phoneticPr fontId="3"/>
  </si>
  <si>
    <t>取得</t>
    <rPh sb="0" eb="2">
      <t>シュトク</t>
    </rPh>
    <phoneticPr fontId="3"/>
  </si>
  <si>
    <t>遊休分</t>
    <rPh sb="0" eb="2">
      <t>ユウキュウ</t>
    </rPh>
    <rPh sb="2" eb="3">
      <t>ブン</t>
    </rPh>
    <phoneticPr fontId="3"/>
  </si>
  <si>
    <t>遊休</t>
    <rPh sb="0" eb="2">
      <t>ユウキュウ</t>
    </rPh>
    <phoneticPr fontId="3"/>
  </si>
  <si>
    <t xml:space="preserve">  （ア）保有分</t>
    <rPh sb="5" eb="7">
      <t>ホユウ</t>
    </rPh>
    <rPh sb="7" eb="8">
      <t>ブン</t>
    </rPh>
    <phoneticPr fontId="3"/>
  </si>
  <si>
    <t>（２）家屋</t>
    <rPh sb="3" eb="5">
      <t>カオク</t>
    </rPh>
    <phoneticPr fontId="3"/>
  </si>
  <si>
    <t>交付金</t>
    <phoneticPr fontId="3"/>
  </si>
  <si>
    <t>徴収率</t>
    <phoneticPr fontId="4"/>
  </si>
  <si>
    <t>271004</t>
  </si>
  <si>
    <t>272019</t>
  </si>
  <si>
    <t>272027</t>
  </si>
  <si>
    <t>272035</t>
  </si>
  <si>
    <t>272043</t>
  </si>
  <si>
    <t>272051</t>
  </si>
  <si>
    <t>272060</t>
  </si>
  <si>
    <t>272078</t>
  </si>
  <si>
    <t>272086</t>
  </si>
  <si>
    <t>272094</t>
  </si>
  <si>
    <t>272108</t>
  </si>
  <si>
    <t>272116</t>
  </si>
  <si>
    <t>272124</t>
  </si>
  <si>
    <t>272132</t>
  </si>
  <si>
    <t>272141</t>
  </si>
  <si>
    <t>272159</t>
  </si>
  <si>
    <t>272167</t>
  </si>
  <si>
    <t>272175</t>
  </si>
  <si>
    <t>272183</t>
  </si>
  <si>
    <t>272191</t>
  </si>
  <si>
    <t>272205</t>
  </si>
  <si>
    <t>272213</t>
  </si>
  <si>
    <t>272221</t>
  </si>
  <si>
    <t>272230</t>
  </si>
  <si>
    <t>272248</t>
  </si>
  <si>
    <t>272256</t>
  </si>
  <si>
    <t>272264</t>
  </si>
  <si>
    <t>272272</t>
  </si>
  <si>
    <t>272281</t>
  </si>
  <si>
    <t>272299</t>
  </si>
  <si>
    <t>272302</t>
  </si>
  <si>
    <t>272311</t>
  </si>
  <si>
    <t>272329</t>
  </si>
  <si>
    <t>273015</t>
  </si>
  <si>
    <t>273210</t>
  </si>
  <si>
    <t>273228</t>
  </si>
  <si>
    <t>273414</t>
  </si>
  <si>
    <t>273619</t>
  </si>
  <si>
    <t>273627</t>
  </si>
  <si>
    <t>273660</t>
  </si>
  <si>
    <t>273813</t>
  </si>
  <si>
    <t>273821</t>
  </si>
  <si>
    <t>273830</t>
  </si>
  <si>
    <t>2.法定外普通税</t>
    <phoneticPr fontId="3"/>
  </si>
  <si>
    <t>（ｱ）個人均等割</t>
    <phoneticPr fontId="3"/>
  </si>
  <si>
    <t>(ｲ)所得割</t>
    <phoneticPr fontId="3"/>
  </si>
  <si>
    <t>(ｳ)法人均等割</t>
    <phoneticPr fontId="3"/>
  </si>
  <si>
    <t>(ｴ)法人税割</t>
    <phoneticPr fontId="3"/>
  </si>
  <si>
    <t>(ｱ)純固定</t>
    <phoneticPr fontId="3"/>
  </si>
  <si>
    <t>　１　入湯税</t>
    <rPh sb="3" eb="5">
      <t>ニュウトウ</t>
    </rPh>
    <rPh sb="5" eb="6">
      <t>ゼイ</t>
    </rPh>
    <phoneticPr fontId="3"/>
  </si>
  <si>
    <t>　２　事業所税</t>
    <rPh sb="3" eb="6">
      <t>ジギョウショ</t>
    </rPh>
    <rPh sb="6" eb="7">
      <t>ゼイ</t>
    </rPh>
    <phoneticPr fontId="3"/>
  </si>
  <si>
    <t>　３　都市計画税</t>
    <rPh sb="3" eb="5">
      <t>トシ</t>
    </rPh>
    <rPh sb="5" eb="7">
      <t>ケイカク</t>
    </rPh>
    <rPh sb="7" eb="8">
      <t>ゼイ</t>
    </rPh>
    <phoneticPr fontId="3"/>
  </si>
  <si>
    <t>　４　水利地益税</t>
    <rPh sb="3" eb="5">
      <t>スイリ</t>
    </rPh>
    <rPh sb="5" eb="7">
      <t>チエキ</t>
    </rPh>
    <rPh sb="7" eb="8">
      <t>ゼイ</t>
    </rPh>
    <phoneticPr fontId="3"/>
  </si>
  <si>
    <t>　５　共同施設税</t>
    <rPh sb="3" eb="5">
      <t>キョウドウ</t>
    </rPh>
    <rPh sb="5" eb="7">
      <t>シセツ</t>
    </rPh>
    <rPh sb="7" eb="8">
      <t>ゼイ</t>
    </rPh>
    <phoneticPr fontId="3"/>
  </si>
  <si>
    <t>　６　宅地開発税</t>
    <rPh sb="3" eb="5">
      <t>タクチ</t>
    </rPh>
    <rPh sb="5" eb="7">
      <t>カイハツ</t>
    </rPh>
    <rPh sb="7" eb="8">
      <t>ゼイ</t>
    </rPh>
    <phoneticPr fontId="3"/>
  </si>
  <si>
    <t>　７　法定外目的税</t>
    <rPh sb="3" eb="5">
      <t>ホウテイ</t>
    </rPh>
    <rPh sb="5" eb="6">
      <t>ガイ</t>
    </rPh>
    <rPh sb="6" eb="9">
      <t>モクテキゼイ</t>
    </rPh>
    <phoneticPr fontId="3"/>
  </si>
  <si>
    <t>　２　法定外普通税</t>
    <rPh sb="3" eb="5">
      <t>ホウテイ</t>
    </rPh>
    <rPh sb="5" eb="6">
      <t>ガイ</t>
    </rPh>
    <rPh sb="6" eb="8">
      <t>フツウ</t>
    </rPh>
    <rPh sb="8" eb="9">
      <t>ゼイ</t>
    </rPh>
    <phoneticPr fontId="3"/>
  </si>
  <si>
    <t>-</t>
  </si>
  <si>
    <t>―</t>
    <phoneticPr fontId="3"/>
  </si>
  <si>
    <t xml:space="preserve">  （イ）交付金</t>
    <rPh sb="5" eb="6">
      <t>コウ</t>
    </rPh>
    <rPh sb="6" eb="7">
      <t>ヅケ</t>
    </rPh>
    <rPh sb="7" eb="8">
      <t>キン</t>
    </rPh>
    <phoneticPr fontId="3"/>
  </si>
  <si>
    <t>純固定資産税</t>
    <rPh sb="1" eb="3">
      <t>コテイ</t>
    </rPh>
    <rPh sb="3" eb="6">
      <t>シサンゼイ</t>
    </rPh>
    <phoneticPr fontId="3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</si>
  <si>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3"/>
  </si>
  <si>
    <t>現年課税分</t>
    <rPh sb="0" eb="2">
      <t>ゲンネン</t>
    </rPh>
    <rPh sb="2" eb="4">
      <t>カゼイ</t>
    </rPh>
    <rPh sb="4" eb="5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</si>
  <si>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</si>
  <si>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合計</t>
    <rPh sb="0" eb="2">
      <t>ゴウケイ</t>
    </rPh>
    <phoneticPr fontId="3"/>
  </si>
  <si>
    <t>(ｲ)交付金</t>
    <phoneticPr fontId="3"/>
  </si>
  <si>
    <t>法定外目的税</t>
    <rPh sb="0" eb="2">
      <t>ホウテイ</t>
    </rPh>
    <rPh sb="2" eb="3">
      <t>ガイ</t>
    </rPh>
    <rPh sb="3" eb="5">
      <t>モクテキ</t>
    </rPh>
    <rPh sb="5" eb="6">
      <t>ゼイ</t>
    </rPh>
    <phoneticPr fontId="3"/>
  </si>
  <si>
    <t>標準税率
超過調定額</t>
    <rPh sb="0" eb="2">
      <t>ヒョウジュン</t>
    </rPh>
    <rPh sb="2" eb="4">
      <t>ゼイリツ</t>
    </rPh>
    <rPh sb="5" eb="7">
      <t>チョウカ</t>
    </rPh>
    <rPh sb="7" eb="8">
      <t>チョウ</t>
    </rPh>
    <rPh sb="8" eb="9">
      <t>テイ</t>
    </rPh>
    <rPh sb="9" eb="10">
      <t>ガク</t>
    </rPh>
    <phoneticPr fontId="3"/>
  </si>
  <si>
    <t>徴収猶予調定分</t>
    <rPh sb="0" eb="2">
      <t>チョウシュウ</t>
    </rPh>
    <rPh sb="2" eb="4">
      <t>ユウヨ</t>
    </rPh>
    <rPh sb="4" eb="5">
      <t>チョウ</t>
    </rPh>
    <rPh sb="5" eb="6">
      <t>テイ</t>
    </rPh>
    <rPh sb="6" eb="7">
      <t>ブン</t>
    </rPh>
    <phoneticPr fontId="3"/>
  </si>
  <si>
    <t>2.法定外普通税</t>
    <phoneticPr fontId="3"/>
  </si>
  <si>
    <t>（ｱ）個人均等割</t>
    <phoneticPr fontId="3"/>
  </si>
  <si>
    <t>(ｲ)所得割</t>
    <phoneticPr fontId="3"/>
  </si>
  <si>
    <t>(ｳ)法人均等割</t>
    <phoneticPr fontId="3"/>
  </si>
  <si>
    <t>(ｴ)法人税割</t>
    <phoneticPr fontId="3"/>
  </si>
  <si>
    <t>(ｱ)純固定</t>
    <phoneticPr fontId="3"/>
  </si>
  <si>
    <t>(ｲ)交付金</t>
    <phoneticPr fontId="3"/>
  </si>
  <si>
    <t>退職分</t>
    <phoneticPr fontId="3"/>
  </si>
  <si>
    <t>ⅰ土地</t>
    <phoneticPr fontId="3"/>
  </si>
  <si>
    <t>ⅱ家屋</t>
    <phoneticPr fontId="3"/>
  </si>
  <si>
    <t>ⅲ償却資産</t>
    <phoneticPr fontId="3"/>
  </si>
  <si>
    <t>標準税率
超過収入済額</t>
    <rPh sb="7" eb="9">
      <t>シュウニュウ</t>
    </rPh>
    <rPh sb="9" eb="10">
      <t>スミ</t>
    </rPh>
    <rPh sb="10" eb="11">
      <t>ガク</t>
    </rPh>
    <phoneticPr fontId="3"/>
  </si>
  <si>
    <t>三.旧法による税</t>
    <phoneticPr fontId="3"/>
  </si>
  <si>
    <t>国保料</t>
    <phoneticPr fontId="3"/>
  </si>
  <si>
    <t>2.法定外目的税</t>
    <phoneticPr fontId="3"/>
  </si>
  <si>
    <t>（１）入湯税</t>
    <phoneticPr fontId="3"/>
  </si>
  <si>
    <t>（２）事業所税</t>
    <phoneticPr fontId="3"/>
  </si>
  <si>
    <t>（３）都　計</t>
    <phoneticPr fontId="3"/>
  </si>
  <si>
    <t>（４）水利地益税</t>
    <phoneticPr fontId="3"/>
  </si>
  <si>
    <t>(５)共同施設税</t>
    <phoneticPr fontId="3"/>
  </si>
  <si>
    <t>(６)宅地開発税</t>
    <phoneticPr fontId="3"/>
  </si>
  <si>
    <t>－</t>
  </si>
  <si>
    <t>―</t>
    <phoneticPr fontId="3"/>
  </si>
  <si>
    <t>S25</t>
  </si>
  <si>
    <t>H27</t>
  </si>
  <si>
    <t>H28</t>
  </si>
  <si>
    <t>(ア)環境性能割</t>
    <rPh sb="3" eb="8">
      <t>カンキョウセイノウワリ</t>
    </rPh>
    <phoneticPr fontId="3"/>
  </si>
  <si>
    <t>(イ)種別割</t>
    <rPh sb="3" eb="6">
      <t>シュベツワリ</t>
    </rPh>
    <phoneticPr fontId="3"/>
  </si>
  <si>
    <t>(ｱ)環境性能割</t>
    <rPh sb="3" eb="8">
      <t>カンキョウセイノウワリ</t>
    </rPh>
    <phoneticPr fontId="3"/>
  </si>
  <si>
    <t>(ｲ)種別割</t>
    <rPh sb="3" eb="6">
      <t>シュベツワリ</t>
    </rPh>
    <phoneticPr fontId="3"/>
  </si>
  <si>
    <t>H29</t>
  </si>
  <si>
    <t>H30</t>
  </si>
  <si>
    <t xml:space="preserve">  （ア）環境性能割</t>
    <rPh sb="5" eb="10">
      <t>カンキョウセイノウワリ</t>
    </rPh>
    <phoneticPr fontId="3"/>
  </si>
  <si>
    <t xml:space="preserve">  （イ）種別割</t>
    <rPh sb="5" eb="8">
      <t>シュベツワリ</t>
    </rPh>
    <phoneticPr fontId="3"/>
  </si>
  <si>
    <t>※現年課税分及び滞納繰越分に環境性能割は含まないため、合計は一致しない。</t>
    <phoneticPr fontId="3"/>
  </si>
  <si>
    <t>R3</t>
    <phoneticPr fontId="3"/>
  </si>
  <si>
    <t>R4（府計）</t>
    <rPh sb="3" eb="4">
      <t>フ</t>
    </rPh>
    <rPh sb="4" eb="5">
      <t>ケイ</t>
    </rPh>
    <phoneticPr fontId="3"/>
  </si>
  <si>
    <t>市町村税の税額推移調（昭和25年度～令和４年度）</t>
    <rPh sb="0" eb="2">
      <t>シチョウ</t>
    </rPh>
    <rPh sb="2" eb="4">
      <t>ソンゼイ</t>
    </rPh>
    <rPh sb="5" eb="7">
      <t>ゼイガク</t>
    </rPh>
    <rPh sb="7" eb="9">
      <t>スイイ</t>
    </rPh>
    <rPh sb="9" eb="10">
      <t>シラ</t>
    </rPh>
    <rPh sb="11" eb="13">
      <t>ショウワ</t>
    </rPh>
    <rPh sb="15" eb="17">
      <t>ネンド</t>
    </rPh>
    <rPh sb="18" eb="20">
      <t>レイワ</t>
    </rPh>
    <rPh sb="21" eb="23">
      <t>ネンド</t>
    </rPh>
    <rPh sb="22" eb="23">
      <t>ドヘイネンド</t>
    </rPh>
    <phoneticPr fontId="3"/>
  </si>
  <si>
    <t>※徴収率は、小数点第２位を四捨五入した数値です。</t>
    <rPh sb="1" eb="4">
      <t>チョウシュウリツ</t>
    </rPh>
    <rPh sb="6" eb="9">
      <t>ショウスウテン</t>
    </rPh>
    <rPh sb="9" eb="10">
      <t>ダイ</t>
    </rPh>
    <rPh sb="11" eb="12">
      <t>イ</t>
    </rPh>
    <rPh sb="13" eb="17">
      <t>シシャゴニュウ</t>
    </rPh>
    <rPh sb="19" eb="21">
      <t>スウチ</t>
    </rPh>
    <phoneticPr fontId="3"/>
  </si>
  <si>
    <t>※徴収率について・・・決算統計上、還付未済額を収入済額として計上するため、収入済額が調定済額を上回る場合がある。</t>
    <phoneticPr fontId="3"/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</si>
  <si>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</si>
  <si>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</si>
  <si>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</si>
  <si>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</si>
  <si>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</si>
  <si>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</si>
  <si>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</si>
  <si>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</si>
  <si>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</si>
  <si>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</si>
  <si>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</si>
  <si>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</si>
  <si>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</si>
  <si>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</si>
  <si>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</si>
  <si>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</si>
  <si>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</si>
  <si>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</si>
  <si>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</si>
  <si>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</si>
  <si>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</si>
  <si>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</si>
  <si>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</si>
  <si>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</si>
  <si>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</si>
  <si>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</si>
  <si>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</si>
  <si>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</si>
  <si>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</si>
  <si>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</si>
  <si>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</si>
  <si>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</si>
  <si>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</si>
  <si>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</si>
  <si>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</si>
  <si>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</si>
  <si>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</si>
  <si>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</si>
  <si>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</si>
  <si>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</si>
  <si>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</si>
  <si>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</si>
  <si>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</si>
  <si>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</si>
  <si>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</si>
  <si>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</si>
  <si>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</si>
  <si>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</si>
  <si>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</si>
  <si>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</si>
  <si>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</si>
  <si>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</si>
  <si>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</si>
  <si>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</si>
  <si>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</si>
  <si>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H元</t>
    <rPh sb="1" eb="2">
      <t>モト</t>
    </rPh>
    <phoneticPr fontId="3"/>
  </si>
  <si>
    <t>H2</t>
    <phoneticPr fontId="3"/>
  </si>
  <si>
    <t>R元</t>
    <rPh sb="1" eb="2">
      <t>ガン</t>
    </rPh>
    <phoneticPr fontId="3"/>
  </si>
  <si>
    <t>R2</t>
    <phoneticPr fontId="3"/>
  </si>
  <si>
    <t>区分　　</t>
    <rPh sb="0" eb="2">
      <t>クブン</t>
    </rPh>
    <phoneticPr fontId="3"/>
  </si>
  <si>
    <t>　　年度</t>
    <rPh sb="2" eb="4">
      <t>ネンド</t>
    </rPh>
    <phoneticPr fontId="3"/>
  </si>
  <si>
    <t>H3</t>
  </si>
  <si>
    <t>H4</t>
  </si>
  <si>
    <t>H5</t>
  </si>
  <si>
    <t>H6</t>
  </si>
  <si>
    <t>H7</t>
  </si>
  <si>
    <t>H8</t>
  </si>
  <si>
    <t>H9</t>
  </si>
  <si>
    <t>（町　　村）</t>
    <rPh sb="1" eb="2">
      <t>マチ</t>
    </rPh>
    <rPh sb="4" eb="5">
      <t>ムラ</t>
    </rPh>
    <phoneticPr fontId="3"/>
  </si>
  <si>
    <t>市町村名</t>
    <rPh sb="0" eb="3">
      <t>シチョウソン</t>
    </rPh>
    <rPh sb="3" eb="4">
      <t>メイ</t>
    </rPh>
    <phoneticPr fontId="3"/>
  </si>
  <si>
    <t>個人均等割</t>
    <phoneticPr fontId="3"/>
  </si>
  <si>
    <t>所得割</t>
    <rPh sb="0" eb="3">
      <t>ショトクワリ</t>
    </rPh>
    <phoneticPr fontId="3"/>
  </si>
  <si>
    <t>法人税割</t>
    <rPh sb="0" eb="2">
      <t>ホウジン</t>
    </rPh>
    <rPh sb="2" eb="3">
      <t>ゼイ</t>
    </rPh>
    <rPh sb="3" eb="4">
      <t>ワリ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</si>
  <si>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</si>
  <si>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償却資産</t>
    <rPh sb="0" eb="2">
      <t>ショウキャク</t>
    </rPh>
    <rPh sb="2" eb="4">
      <t>シサン</t>
    </rPh>
    <phoneticPr fontId="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</si>
  <si>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3"/>
  </si>
  <si>
    <t>都市計画税</t>
    <rPh sb="0" eb="4">
      <t>トシケイカク</t>
    </rPh>
    <rPh sb="4" eb="5">
      <t>ゼイ</t>
    </rPh>
    <phoneticPr fontId="3"/>
  </si>
  <si>
    <t>市町村別・税目別</t>
  </si>
  <si>
    <t>貝塚市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</si>
</sst>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#,##0_ "/>
    <numFmt numFmtId="178" formatCode="#,##0.0_);[Red]\(#,##0.0\)"/>
    <numFmt numFmtId="179" formatCode="#,##0.0_ "/>
    <numFmt numFmtId="180" formatCode="0.00000_ "/>
    <numFmt numFmtId="181" formatCode="#,##0_);[Red]\(#,##0\)"/>
    <numFmt numFmtId="182" formatCode="0.0%"/>
    <numFmt numFmtId="183" formatCode="0.0&quot;%&quot;"/>
    <numFmt numFmtId="184" formatCode="#,##0.000_ ;[Red]\-#,##0.000\ "/>
    <numFmt numFmtId="185" formatCode="#,##0;&quot;▲ &quot;#,##0"/>
    <numFmt numFmtId="186" formatCode="#,##0_ ;[Red]\-#,##0\ "/>
  </numFmts>
  <fonts count="1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177" fontId="5" fillId="0" borderId="0" xfId="0" applyNumberFormat="1" applyFont="1"/>
    <xf numFmtId="180" fontId="5" fillId="0" borderId="0" xfId="1" applyNumberFormat="1" applyFont="1"/>
    <xf numFmtId="177" fontId="0" fillId="0" borderId="0" xfId="0" applyNumberFormat="1"/>
    <xf numFmtId="38" fontId="1" fillId="0" borderId="0" xfId="2" applyFont="1" applyAlignment="1">
      <alignment horizontal="left" vertical="top"/>
    </xf>
    <xf numFmtId="38" fontId="1" fillId="0" borderId="0" xfId="2" applyFont="1"/>
    <xf numFmtId="38" fontId="0" fillId="0" borderId="5" xfId="2" applyFont="1" applyBorder="1"/>
    <xf numFmtId="38" fontId="0" fillId="0" borderId="0" xfId="2" applyFont="1"/>
    <xf numFmtId="38" fontId="7" fillId="0" borderId="5" xfId="2" applyFont="1" applyBorder="1" applyProtection="1"/>
    <xf numFmtId="184" fontId="0" fillId="0" borderId="0" xfId="2" applyNumberFormat="1" applyFont="1"/>
    <xf numFmtId="0" fontId="1" fillId="0" borderId="0" xfId="0" applyFont="1" applyAlignment="1">
      <alignment horizontal="left" vertical="top"/>
    </xf>
    <xf numFmtId="0" fontId="0" fillId="0" borderId="5" xfId="0" applyBorder="1"/>
    <xf numFmtId="38" fontId="1" fillId="0" borderId="5" xfId="2" applyFont="1" applyBorder="1"/>
    <xf numFmtId="178" fontId="0" fillId="0" borderId="5" xfId="0" applyNumberFormat="1" applyBorder="1"/>
    <xf numFmtId="0" fontId="1" fillId="0" borderId="0" xfId="0" applyFont="1" applyBorder="1" applyAlignment="1">
      <alignment horizontal="left" vertical="top"/>
    </xf>
    <xf numFmtId="176" fontId="0" fillId="0" borderId="5" xfId="0" applyNumberFormat="1" applyBorder="1"/>
    <xf numFmtId="38" fontId="0" fillId="0" borderId="12" xfId="2" applyFont="1" applyBorder="1"/>
    <xf numFmtId="38" fontId="1" fillId="0" borderId="12" xfId="2" applyFont="1" applyBorder="1"/>
    <xf numFmtId="177" fontId="5" fillId="0" borderId="0" xfId="0" applyNumberFormat="1" applyFont="1" applyFill="1"/>
    <xf numFmtId="177" fontId="5" fillId="0" borderId="20" xfId="0" applyNumberFormat="1" applyFont="1" applyFill="1" applyBorder="1" applyAlignment="1">
      <alignment horizontal="center"/>
    </xf>
    <xf numFmtId="177" fontId="5" fillId="0" borderId="5" xfId="0" applyNumberFormat="1" applyFont="1" applyFill="1" applyBorder="1" applyAlignment="1">
      <alignment horizontal="center"/>
    </xf>
    <xf numFmtId="38" fontId="1" fillId="0" borderId="15" xfId="2" applyFont="1" applyBorder="1"/>
    <xf numFmtId="177" fontId="6" fillId="0" borderId="21" xfId="3" applyNumberFormat="1" applyFont="1" applyBorder="1" applyAlignment="1">
      <alignment horizontal="center" vertical="center" wrapText="1"/>
    </xf>
    <xf numFmtId="182" fontId="0" fillId="0" borderId="0" xfId="2" applyNumberFormat="1" applyFont="1"/>
    <xf numFmtId="0" fontId="0" fillId="0" borderId="12" xfId="0" applyBorder="1"/>
    <xf numFmtId="177" fontId="6" fillId="0" borderId="21" xfId="3" applyNumberFormat="1" applyFont="1" applyBorder="1" applyAlignment="1">
      <alignment horizontal="center" vertical="center"/>
    </xf>
    <xf numFmtId="178" fontId="0" fillId="0" borderId="12" xfId="0" applyNumberFormat="1" applyBorder="1"/>
    <xf numFmtId="178" fontId="0" fillId="0" borderId="12" xfId="0" applyNumberFormat="1" applyFill="1" applyBorder="1"/>
    <xf numFmtId="38" fontId="0" fillId="0" borderId="11" xfId="2" applyFont="1" applyBorder="1"/>
    <xf numFmtId="0" fontId="0" fillId="0" borderId="11" xfId="0" applyBorder="1"/>
    <xf numFmtId="38" fontId="1" fillId="0" borderId="22" xfId="2" applyFont="1" applyBorder="1"/>
    <xf numFmtId="38" fontId="1" fillId="0" borderId="0" xfId="2" applyFont="1" applyBorder="1"/>
    <xf numFmtId="176" fontId="0" fillId="0" borderId="12" xfId="0" applyNumberFormat="1" applyBorder="1"/>
    <xf numFmtId="38" fontId="1" fillId="0" borderId="0" xfId="2" applyFont="1" applyBorder="1" applyAlignment="1">
      <alignment horizontal="left" vertical="top"/>
    </xf>
    <xf numFmtId="181" fontId="1" fillId="0" borderId="0" xfId="2" applyNumberFormat="1" applyFont="1" applyBorder="1" applyAlignment="1">
      <alignment horizontal="left" vertical="top"/>
    </xf>
    <xf numFmtId="38" fontId="1" fillId="0" borderId="0" xfId="2" applyFont="1" applyAlignment="1">
      <alignment horizontal="right"/>
    </xf>
    <xf numFmtId="38" fontId="1" fillId="0" borderId="0" xfId="2" applyFont="1" applyBorder="1" applyAlignment="1">
      <alignment horizontal="center"/>
    </xf>
    <xf numFmtId="38" fontId="1" fillId="0" borderId="0" xfId="2" applyFont="1" applyBorder="1" applyAlignment="1">
      <alignment horizontal="right"/>
    </xf>
    <xf numFmtId="0" fontId="1" fillId="0" borderId="0" xfId="0" applyFont="1" applyBorder="1"/>
    <xf numFmtId="181" fontId="1" fillId="0" borderId="0" xfId="0" applyNumberFormat="1" applyFont="1" applyBorder="1"/>
    <xf numFmtId="38" fontId="1" fillId="0" borderId="0" xfId="2" applyFont="1" applyFill="1" applyBorder="1"/>
    <xf numFmtId="182" fontId="1" fillId="0" borderId="0" xfId="0" applyNumberFormat="1" applyFont="1" applyFill="1" applyBorder="1"/>
    <xf numFmtId="0" fontId="1" fillId="0" borderId="0" xfId="0" applyFont="1"/>
    <xf numFmtId="181" fontId="1" fillId="0" borderId="0" xfId="0" applyNumberFormat="1" applyFont="1"/>
    <xf numFmtId="38" fontId="1" fillId="0" borderId="0" xfId="2" applyFont="1" applyFill="1"/>
    <xf numFmtId="182" fontId="1" fillId="0" borderId="0" xfId="0" applyNumberFormat="1" applyFont="1" applyFill="1"/>
    <xf numFmtId="38" fontId="1" fillId="0" borderId="5" xfId="2" applyFont="1" applyBorder="1" applyProtection="1"/>
    <xf numFmtId="182" fontId="1" fillId="0" borderId="0" xfId="2" applyNumberFormat="1" applyFont="1"/>
    <xf numFmtId="184" fontId="1" fillId="0" borderId="0" xfId="2" applyNumberFormat="1" applyFont="1"/>
    <xf numFmtId="0" fontId="0" fillId="0" borderId="12" xfId="0" applyFont="1" applyBorder="1"/>
    <xf numFmtId="0" fontId="0" fillId="0" borderId="0" xfId="0" applyFont="1"/>
    <xf numFmtId="0" fontId="0" fillId="0" borderId="5" xfId="0" applyFont="1" applyBorder="1"/>
    <xf numFmtId="181" fontId="0" fillId="0" borderId="5" xfId="0" applyNumberFormat="1" applyFont="1" applyBorder="1"/>
    <xf numFmtId="0" fontId="0" fillId="0" borderId="0" xfId="0" applyFont="1" applyBorder="1"/>
    <xf numFmtId="0" fontId="0" fillId="0" borderId="5" xfId="0" applyFont="1" applyFill="1" applyBorder="1"/>
    <xf numFmtId="181" fontId="0" fillId="0" borderId="0" xfId="0" applyNumberFormat="1" applyFont="1"/>
    <xf numFmtId="0" fontId="6" fillId="0" borderId="0" xfId="3" applyFont="1" applyBorder="1" applyAlignment="1">
      <alignment vertical="top"/>
    </xf>
    <xf numFmtId="0" fontId="6" fillId="0" borderId="0" xfId="3" quotePrefix="1" applyFont="1" applyBorder="1" applyAlignment="1">
      <alignment vertical="top"/>
    </xf>
    <xf numFmtId="178" fontId="0" fillId="0" borderId="12" xfId="0" applyNumberFormat="1" applyBorder="1" applyAlignment="1">
      <alignment horizontal="right"/>
    </xf>
    <xf numFmtId="0" fontId="6" fillId="0" borderId="0" xfId="3" applyFont="1" applyBorder="1" applyAlignment="1">
      <alignment horizontal="left" vertical="top"/>
    </xf>
    <xf numFmtId="0" fontId="6" fillId="0" borderId="0" xfId="3" quotePrefix="1" applyFont="1" applyBorder="1" applyAlignment="1">
      <alignment horizontal="left" vertical="top"/>
    </xf>
    <xf numFmtId="181" fontId="6" fillId="0" borderId="0" xfId="3" applyNumberFormat="1" applyFont="1" applyBorder="1" applyAlignment="1">
      <alignment vertical="top"/>
    </xf>
    <xf numFmtId="38" fontId="1" fillId="0" borderId="0" xfId="2" applyFont="1" applyFill="1" applyAlignment="1">
      <alignment horizontal="left" vertical="top"/>
    </xf>
    <xf numFmtId="177" fontId="6" fillId="2" borderId="21" xfId="3" applyNumberFormat="1" applyFont="1" applyFill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/>
    </xf>
    <xf numFmtId="38" fontId="0" fillId="0" borderId="12" xfId="2" applyFont="1" applyFill="1" applyBorder="1" applyProtection="1">
      <protection locked="0"/>
    </xf>
    <xf numFmtId="38" fontId="0" fillId="0" borderId="5" xfId="2" applyFont="1" applyFill="1" applyBorder="1" applyProtection="1">
      <protection locked="0"/>
    </xf>
    <xf numFmtId="177" fontId="6" fillId="0" borderId="21" xfId="3" applyNumberFormat="1" applyFont="1" applyFill="1" applyBorder="1" applyAlignment="1">
      <alignment horizontal="center" vertical="center" wrapText="1"/>
    </xf>
    <xf numFmtId="38" fontId="0" fillId="0" borderId="5" xfId="2" applyFont="1" applyFill="1" applyBorder="1" applyAlignment="1" applyProtection="1">
      <protection locked="0"/>
    </xf>
    <xf numFmtId="38" fontId="1" fillId="0" borderId="12" xfId="2" applyFont="1" applyFill="1" applyBorder="1" applyProtection="1">
      <protection locked="0"/>
    </xf>
    <xf numFmtId="38" fontId="1" fillId="0" borderId="5" xfId="2" applyFont="1" applyFill="1" applyBorder="1" applyProtection="1">
      <protection locked="0"/>
    </xf>
    <xf numFmtId="185" fontId="0" fillId="0" borderId="12" xfId="0" applyNumberFormat="1" applyFill="1" applyBorder="1" applyProtection="1">
      <protection locked="0"/>
    </xf>
    <xf numFmtId="185" fontId="0" fillId="0" borderId="5" xfId="0" applyNumberFormat="1" applyFill="1" applyBorder="1" applyProtection="1">
      <protection locked="0"/>
    </xf>
    <xf numFmtId="177" fontId="6" fillId="0" borderId="21" xfId="3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top"/>
    </xf>
    <xf numFmtId="38" fontId="0" fillId="0" borderId="0" xfId="2" applyFont="1" applyAlignment="1">
      <alignment horizontal="left" vertical="top"/>
    </xf>
    <xf numFmtId="38" fontId="0" fillId="0" borderId="0" xfId="2" applyFont="1" applyBorder="1"/>
    <xf numFmtId="177" fontId="6" fillId="0" borderId="5" xfId="3" applyNumberFormat="1" applyFont="1" applyFill="1" applyBorder="1" applyAlignment="1">
      <alignment horizontal="center" vertical="center"/>
    </xf>
    <xf numFmtId="177" fontId="6" fillId="0" borderId="5" xfId="3" applyNumberFormat="1" applyFont="1" applyBorder="1" applyAlignment="1">
      <alignment horizontal="center" vertical="center"/>
    </xf>
    <xf numFmtId="177" fontId="6" fillId="0" borderId="18" xfId="3" applyNumberFormat="1" applyFont="1" applyBorder="1" applyAlignment="1">
      <alignment horizontal="center" vertical="center"/>
    </xf>
    <xf numFmtId="177" fontId="6" fillId="0" borderId="19" xfId="3" applyNumberFormat="1" applyFont="1" applyBorder="1" applyAlignment="1">
      <alignment horizontal="center" vertical="center"/>
    </xf>
    <xf numFmtId="177" fontId="6" fillId="0" borderId="20" xfId="3" applyNumberFormat="1" applyFont="1" applyBorder="1" applyAlignment="1">
      <alignment horizontal="center" vertical="center"/>
    </xf>
    <xf numFmtId="179" fontId="5" fillId="0" borderId="0" xfId="0" applyNumberFormat="1" applyFont="1" applyFill="1" applyBorder="1"/>
    <xf numFmtId="177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177" fontId="5" fillId="0" borderId="28" xfId="0" applyNumberFormat="1" applyFont="1" applyFill="1" applyBorder="1"/>
    <xf numFmtId="177" fontId="5" fillId="0" borderId="22" xfId="0" applyNumberFormat="1" applyFont="1" applyFill="1" applyBorder="1"/>
    <xf numFmtId="177" fontId="5" fillId="0" borderId="4" xfId="0" applyNumberFormat="1" applyFont="1" applyFill="1" applyBorder="1" applyAlignment="1">
      <alignment horizontal="right"/>
    </xf>
    <xf numFmtId="177" fontId="5" fillId="0" borderId="30" xfId="0" applyNumberFormat="1" applyFont="1" applyFill="1" applyBorder="1"/>
    <xf numFmtId="179" fontId="5" fillId="0" borderId="11" xfId="0" applyNumberFormat="1" applyFont="1" applyFill="1" applyBorder="1"/>
    <xf numFmtId="177" fontId="5" fillId="0" borderId="31" xfId="0" applyNumberFormat="1" applyFont="1" applyFill="1" applyBorder="1"/>
    <xf numFmtId="177" fontId="5" fillId="0" borderId="7" xfId="0" applyNumberFormat="1" applyFont="1" applyFill="1" applyBorder="1"/>
    <xf numFmtId="177" fontId="5" fillId="0" borderId="4" xfId="0" applyNumberFormat="1" applyFont="1" applyFill="1" applyBorder="1"/>
    <xf numFmtId="177" fontId="5" fillId="0" borderId="9" xfId="0" applyNumberFormat="1" applyFont="1" applyFill="1" applyBorder="1"/>
    <xf numFmtId="179" fontId="5" fillId="0" borderId="9" xfId="0" applyNumberFormat="1" applyFont="1" applyFill="1" applyBorder="1" applyAlignment="1">
      <alignment horizontal="right"/>
    </xf>
    <xf numFmtId="177" fontId="5" fillId="0" borderId="9" xfId="0" applyNumberFormat="1" applyFont="1" applyFill="1" applyBorder="1" applyAlignment="1">
      <alignment horizontal="right"/>
    </xf>
    <xf numFmtId="177" fontId="5" fillId="0" borderId="12" xfId="0" applyNumberFormat="1" applyFont="1" applyFill="1" applyBorder="1"/>
    <xf numFmtId="186" fontId="5" fillId="0" borderId="9" xfId="0" applyNumberFormat="1" applyFont="1" applyFill="1" applyBorder="1" applyAlignment="1">
      <alignment horizontal="right"/>
    </xf>
    <xf numFmtId="179" fontId="5" fillId="0" borderId="9" xfId="0" applyNumberFormat="1" applyFont="1" applyFill="1" applyBorder="1"/>
    <xf numFmtId="179" fontId="5" fillId="0" borderId="12" xfId="0" applyNumberFormat="1" applyFont="1" applyFill="1" applyBorder="1"/>
    <xf numFmtId="177" fontId="5" fillId="0" borderId="19" xfId="0" applyNumberFormat="1" applyFont="1" applyFill="1" applyBorder="1" applyAlignment="1">
      <alignment horizontal="center"/>
    </xf>
    <xf numFmtId="177" fontId="5" fillId="0" borderId="31" xfId="0" applyNumberFormat="1" applyFont="1" applyFill="1" applyBorder="1" applyAlignment="1">
      <alignment horizontal="right"/>
    </xf>
    <xf numFmtId="177" fontId="10" fillId="0" borderId="0" xfId="0" applyNumberFormat="1" applyFont="1"/>
    <xf numFmtId="177" fontId="11" fillId="0" borderId="8" xfId="0" applyNumberFormat="1" applyFont="1" applyBorder="1"/>
    <xf numFmtId="177" fontId="11" fillId="0" borderId="8" xfId="0" applyNumberFormat="1" applyFont="1" applyBorder="1" applyAlignment="1">
      <alignment horizontal="right"/>
    </xf>
    <xf numFmtId="179" fontId="11" fillId="0" borderId="8" xfId="0" applyNumberFormat="1" applyFont="1" applyBorder="1"/>
    <xf numFmtId="179" fontId="11" fillId="0" borderId="23" xfId="0" applyNumberFormat="1" applyFont="1" applyBorder="1"/>
    <xf numFmtId="177" fontId="11" fillId="0" borderId="0" xfId="0" applyNumberFormat="1" applyFont="1"/>
    <xf numFmtId="177" fontId="11" fillId="0" borderId="9" xfId="0" applyNumberFormat="1" applyFont="1" applyBorder="1"/>
    <xf numFmtId="179" fontId="11" fillId="0" borderId="9" xfId="0" applyNumberFormat="1" applyFont="1" applyBorder="1"/>
    <xf numFmtId="179" fontId="11" fillId="0" borderId="10" xfId="0" applyNumberFormat="1" applyFont="1" applyBorder="1"/>
    <xf numFmtId="0" fontId="12" fillId="0" borderId="0" xfId="0" applyFont="1" applyAlignment="1">
      <alignment vertical="center"/>
    </xf>
    <xf numFmtId="177" fontId="11" fillId="0" borderId="16" xfId="0" applyNumberFormat="1" applyFont="1" applyBorder="1"/>
    <xf numFmtId="179" fontId="11" fillId="0" borderId="16" xfId="0" applyNumberFormat="1" applyFont="1" applyBorder="1"/>
    <xf numFmtId="179" fontId="11" fillId="0" borderId="17" xfId="0" applyNumberFormat="1" applyFont="1" applyBorder="1"/>
    <xf numFmtId="177" fontId="13" fillId="0" borderId="0" xfId="0" applyNumberFormat="1" applyFont="1"/>
    <xf numFmtId="177" fontId="10" fillId="0" borderId="5" xfId="0" applyNumberFormat="1" applyFont="1" applyBorder="1" applyAlignment="1">
      <alignment horizontal="center"/>
    </xf>
    <xf numFmtId="177" fontId="11" fillId="0" borderId="5" xfId="0" applyNumberFormat="1" applyFont="1" applyBorder="1"/>
    <xf numFmtId="179" fontId="11" fillId="0" borderId="5" xfId="0" applyNumberFormat="1" applyFont="1" applyBorder="1"/>
    <xf numFmtId="179" fontId="11" fillId="0" borderId="33" xfId="0" applyNumberFormat="1" applyFont="1" applyBorder="1"/>
    <xf numFmtId="38" fontId="0" fillId="0" borderId="8" xfId="2" applyFont="1" applyFill="1" applyBorder="1" applyAlignment="1">
      <alignment horizontal="right" vertical="top"/>
    </xf>
    <xf numFmtId="38" fontId="1" fillId="0" borderId="9" xfId="2" applyFont="1" applyBorder="1"/>
    <xf numFmtId="38" fontId="0" fillId="0" borderId="9" xfId="2" applyFont="1" applyBorder="1"/>
    <xf numFmtId="183" fontId="1" fillId="0" borderId="0" xfId="0" applyNumberFormat="1" applyFont="1" applyFill="1" applyBorder="1"/>
    <xf numFmtId="183" fontId="1" fillId="0" borderId="0" xfId="0" applyNumberFormat="1" applyFont="1" applyBorder="1"/>
    <xf numFmtId="38" fontId="1" fillId="0" borderId="0" xfId="2" applyFont="1" applyBorder="1" applyAlignment="1">
      <alignment horizontal="left"/>
    </xf>
    <xf numFmtId="38" fontId="0" fillId="0" borderId="0" xfId="2" applyFont="1" applyBorder="1" applyAlignment="1">
      <alignment horizontal="right"/>
    </xf>
    <xf numFmtId="183" fontId="1" fillId="0" borderId="0" xfId="0" applyNumberFormat="1" applyFont="1" applyFill="1" applyBorder="1" applyAlignment="1">
      <alignment horizontal="right"/>
    </xf>
    <xf numFmtId="183" fontId="1" fillId="0" borderId="0" xfId="0" applyNumberFormat="1" applyFont="1" applyBorder="1" applyAlignment="1">
      <alignment horizontal="right"/>
    </xf>
    <xf numFmtId="38" fontId="1" fillId="0" borderId="0" xfId="2" applyFont="1" applyBorder="1" applyAlignment="1"/>
    <xf numFmtId="38" fontId="1" fillId="0" borderId="0" xfId="2" applyFont="1" applyFill="1" applyBorder="1" applyAlignment="1">
      <alignment horizontal="right"/>
    </xf>
    <xf numFmtId="38" fontId="1" fillId="0" borderId="0" xfId="0" applyNumberFormat="1" applyFont="1" applyFill="1" applyBorder="1" applyAlignment="1">
      <alignment horizontal="right"/>
    </xf>
    <xf numFmtId="38" fontId="1" fillId="0" borderId="9" xfId="2" applyFont="1" applyBorder="1" applyAlignment="1">
      <alignment horizontal="right"/>
    </xf>
    <xf numFmtId="38" fontId="1" fillId="0" borderId="12" xfId="2" applyFont="1" applyBorder="1" applyAlignment="1">
      <alignment horizontal="right"/>
    </xf>
    <xf numFmtId="38" fontId="1" fillId="0" borderId="9" xfId="2" applyFont="1" applyFill="1" applyBorder="1"/>
    <xf numFmtId="38" fontId="1" fillId="0" borderId="12" xfId="2" applyFont="1" applyFill="1" applyBorder="1"/>
    <xf numFmtId="183" fontId="1" fillId="0" borderId="9" xfId="0" applyNumberFormat="1" applyFont="1" applyFill="1" applyBorder="1"/>
    <xf numFmtId="183" fontId="1" fillId="0" borderId="12" xfId="0" applyNumberFormat="1" applyFont="1" applyFill="1" applyBorder="1"/>
    <xf numFmtId="38" fontId="1" fillId="0" borderId="8" xfId="2" applyFont="1" applyBorder="1"/>
    <xf numFmtId="183" fontId="1" fillId="0" borderId="9" xfId="0" applyNumberFormat="1" applyFont="1" applyBorder="1"/>
    <xf numFmtId="183" fontId="1" fillId="0" borderId="12" xfId="0" applyNumberFormat="1" applyFont="1" applyBorder="1"/>
    <xf numFmtId="183" fontId="1" fillId="0" borderId="22" xfId="0" applyNumberFormat="1" applyFont="1" applyBorder="1"/>
    <xf numFmtId="38" fontId="1" fillId="0" borderId="22" xfId="2" applyFont="1" applyBorder="1" applyAlignment="1">
      <alignment horizontal="right"/>
    </xf>
    <xf numFmtId="38" fontId="1" fillId="0" borderId="30" xfId="2" applyFont="1" applyBorder="1" applyAlignment="1">
      <alignment horizontal="right"/>
    </xf>
    <xf numFmtId="38" fontId="1" fillId="0" borderId="11" xfId="2" applyFont="1" applyBorder="1"/>
    <xf numFmtId="183" fontId="1" fillId="0" borderId="11" xfId="0" applyNumberFormat="1" applyFont="1" applyBorder="1"/>
    <xf numFmtId="38" fontId="1" fillId="0" borderId="11" xfId="2" applyFont="1" applyBorder="1" applyAlignment="1">
      <alignment horizontal="right"/>
    </xf>
    <xf numFmtId="38" fontId="1" fillId="0" borderId="11" xfId="2" applyFont="1" applyBorder="1" applyAlignment="1">
      <alignment horizontal="left"/>
    </xf>
    <xf numFmtId="183" fontId="1" fillId="0" borderId="11" xfId="0" applyNumberFormat="1" applyFont="1" applyBorder="1" applyAlignment="1">
      <alignment horizontal="right"/>
    </xf>
    <xf numFmtId="38" fontId="1" fillId="0" borderId="9" xfId="2" applyFont="1" applyBorder="1" applyAlignment="1">
      <alignment horizontal="left"/>
    </xf>
    <xf numFmtId="38" fontId="1" fillId="0" borderId="12" xfId="2" applyFont="1" applyBorder="1" applyAlignment="1">
      <alignment horizontal="left"/>
    </xf>
    <xf numFmtId="38" fontId="1" fillId="0" borderId="9" xfId="2" applyFont="1" applyFill="1" applyBorder="1" applyAlignment="1">
      <alignment horizontal="right"/>
    </xf>
    <xf numFmtId="38" fontId="1" fillId="0" borderId="9" xfId="2" applyFont="1" applyBorder="1" applyAlignment="1">
      <alignment horizontal="center"/>
    </xf>
    <xf numFmtId="38" fontId="0" fillId="0" borderId="9" xfId="2" applyFont="1" applyBorder="1" applyAlignment="1">
      <alignment horizontal="right"/>
    </xf>
    <xf numFmtId="183" fontId="1" fillId="0" borderId="9" xfId="0" applyNumberFormat="1" applyFont="1" applyFill="1" applyBorder="1" applyAlignment="1">
      <alignment horizontal="right"/>
    </xf>
    <xf numFmtId="183" fontId="1" fillId="0" borderId="9" xfId="0" applyNumberFormat="1" applyFont="1" applyBorder="1" applyAlignment="1">
      <alignment horizontal="right"/>
    </xf>
    <xf numFmtId="183" fontId="1" fillId="0" borderId="12" xfId="0" applyNumberFormat="1" applyFont="1" applyBorder="1" applyAlignment="1">
      <alignment horizontal="right"/>
    </xf>
    <xf numFmtId="38" fontId="1" fillId="0" borderId="9" xfId="0" applyNumberFormat="1" applyFont="1" applyFill="1" applyBorder="1" applyAlignment="1">
      <alignment horizontal="right"/>
    </xf>
    <xf numFmtId="0" fontId="1" fillId="0" borderId="9" xfId="0" applyFont="1" applyBorder="1"/>
    <xf numFmtId="182" fontId="6" fillId="0" borderId="5" xfId="3" applyNumberFormat="1" applyFont="1" applyFill="1" applyBorder="1" applyAlignment="1">
      <alignment horizontal="center" vertical="center"/>
    </xf>
    <xf numFmtId="181" fontId="6" fillId="0" borderId="19" xfId="3" applyNumberFormat="1" applyFont="1" applyBorder="1" applyAlignment="1">
      <alignment horizontal="center" vertical="center"/>
    </xf>
    <xf numFmtId="181" fontId="6" fillId="0" borderId="5" xfId="3" applyNumberFormat="1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justifyLastLine="1"/>
    </xf>
    <xf numFmtId="177" fontId="9" fillId="0" borderId="20" xfId="0" applyNumberFormat="1" applyFont="1" applyBorder="1" applyAlignment="1">
      <alignment horizontal="center" justifyLastLine="1"/>
    </xf>
    <xf numFmtId="177" fontId="9" fillId="0" borderId="34" xfId="0" applyNumberFormat="1" applyFont="1" applyBorder="1" applyAlignment="1">
      <alignment horizontal="center" wrapText="1"/>
    </xf>
    <xf numFmtId="177" fontId="9" fillId="0" borderId="31" xfId="0" applyNumberFormat="1" applyFont="1" applyBorder="1" applyAlignment="1">
      <alignment horizontal="center" wrapText="1"/>
    </xf>
    <xf numFmtId="177" fontId="9" fillId="0" borderId="14" xfId="0" applyNumberFormat="1" applyFont="1" applyBorder="1" applyAlignment="1">
      <alignment horizontal="center" justifyLastLine="1"/>
    </xf>
    <xf numFmtId="177" fontId="9" fillId="0" borderId="35" xfId="0" applyNumberFormat="1" applyFont="1" applyBorder="1" applyAlignment="1">
      <alignment horizontal="center" justifyLastLine="1"/>
    </xf>
    <xf numFmtId="177" fontId="9" fillId="0" borderId="3" xfId="0" applyNumberFormat="1" applyFont="1" applyBorder="1" applyAlignment="1">
      <alignment horizontal="center"/>
    </xf>
    <xf numFmtId="177" fontId="9" fillId="0" borderId="4" xfId="0" applyNumberFormat="1" applyFont="1" applyBorder="1" applyAlignment="1">
      <alignment horizontal="center"/>
    </xf>
    <xf numFmtId="177" fontId="11" fillId="0" borderId="3" xfId="0" applyNumberFormat="1" applyFont="1" applyBorder="1" applyAlignment="1">
      <alignment horizontal="center"/>
    </xf>
    <xf numFmtId="177" fontId="11" fillId="0" borderId="4" xfId="0" applyNumberFormat="1" applyFont="1" applyBorder="1" applyAlignment="1">
      <alignment horizontal="center"/>
    </xf>
    <xf numFmtId="177" fontId="11" fillId="0" borderId="6" xfId="0" applyNumberFormat="1" applyFont="1" applyBorder="1" applyAlignment="1">
      <alignment horizontal="center"/>
    </xf>
    <xf numFmtId="177" fontId="11" fillId="0" borderId="7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right"/>
    </xf>
    <xf numFmtId="177" fontId="10" fillId="0" borderId="2" xfId="0" applyNumberFormat="1" applyFont="1" applyBorder="1" applyAlignment="1">
      <alignment horizontal="right"/>
    </xf>
    <xf numFmtId="177" fontId="10" fillId="0" borderId="6" xfId="0" applyNumberFormat="1" applyFont="1" applyBorder="1" applyAlignment="1">
      <alignment horizontal="left"/>
    </xf>
    <xf numFmtId="177" fontId="10" fillId="0" borderId="7" xfId="0" applyNumberFormat="1" applyFont="1" applyBorder="1" applyAlignment="1">
      <alignment horizontal="left"/>
    </xf>
    <xf numFmtId="177" fontId="11" fillId="0" borderId="34" xfId="0" applyNumberFormat="1" applyFont="1" applyBorder="1" applyAlignment="1">
      <alignment horizontal="center"/>
    </xf>
    <xf numFmtId="177" fontId="11" fillId="0" borderId="31" xfId="0" applyNumberFormat="1" applyFont="1" applyBorder="1" applyAlignment="1">
      <alignment horizontal="center"/>
    </xf>
    <xf numFmtId="177" fontId="10" fillId="0" borderId="3" xfId="0" applyNumberFormat="1" applyFont="1" applyBorder="1" applyAlignment="1">
      <alignment horizontal="center"/>
    </xf>
    <xf numFmtId="177" fontId="10" fillId="0" borderId="4" xfId="0" applyNumberFormat="1" applyFont="1" applyBorder="1" applyAlignment="1">
      <alignment horizontal="center"/>
    </xf>
    <xf numFmtId="177" fontId="10" fillId="0" borderId="26" xfId="0" applyNumberFormat="1" applyFont="1" applyBorder="1" applyAlignment="1">
      <alignment horizontal="center"/>
    </xf>
    <xf numFmtId="177" fontId="10" fillId="0" borderId="24" xfId="0" applyNumberFormat="1" applyFont="1" applyBorder="1" applyAlignment="1">
      <alignment horizontal="center"/>
    </xf>
    <xf numFmtId="177" fontId="10" fillId="0" borderId="25" xfId="0" applyNumberFormat="1" applyFont="1" applyBorder="1" applyAlignment="1">
      <alignment horizont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/>
    </xf>
    <xf numFmtId="177" fontId="10" fillId="0" borderId="20" xfId="0" applyNumberFormat="1" applyFont="1" applyBorder="1" applyAlignment="1">
      <alignment horizontal="center"/>
    </xf>
    <xf numFmtId="177" fontId="10" fillId="0" borderId="27" xfId="0" applyNumberFormat="1" applyFont="1" applyBorder="1" applyAlignment="1">
      <alignment horizontal="center"/>
    </xf>
    <xf numFmtId="177" fontId="5" fillId="0" borderId="5" xfId="0" applyNumberFormat="1" applyFont="1" applyFill="1" applyBorder="1" applyAlignment="1">
      <alignment horizont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8" xfId="3" applyNumberFormat="1" applyFont="1" applyFill="1" applyBorder="1" applyAlignment="1">
      <alignment horizontal="center" vertical="center"/>
    </xf>
    <xf numFmtId="177" fontId="6" fillId="0" borderId="19" xfId="3" applyNumberFormat="1" applyFont="1" applyFill="1" applyBorder="1" applyAlignment="1">
      <alignment horizontal="center" vertical="center"/>
    </xf>
    <xf numFmtId="177" fontId="6" fillId="0" borderId="20" xfId="3" applyNumberFormat="1" applyFont="1" applyFill="1" applyBorder="1" applyAlignment="1">
      <alignment horizontal="center" vertical="center"/>
    </xf>
    <xf numFmtId="38" fontId="0" fillId="0" borderId="11" xfId="2" applyFont="1" applyBorder="1" applyAlignment="1">
      <alignment horizontal="center" vertical="top"/>
    </xf>
    <xf numFmtId="0" fontId="6" fillId="0" borderId="5" xfId="3" applyFont="1" applyBorder="1" applyAlignment="1">
      <alignment horizontal="center" vertical="top"/>
    </xf>
    <xf numFmtId="177" fontId="6" fillId="0" borderId="5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top"/>
    </xf>
    <xf numFmtId="182" fontId="6" fillId="0" borderId="5" xfId="3" applyNumberFormat="1" applyFont="1" applyFill="1" applyBorder="1" applyAlignment="1">
      <alignment horizontal="center" vertical="top"/>
    </xf>
    <xf numFmtId="181" fontId="6" fillId="0" borderId="5" xfId="3" applyNumberFormat="1" applyFont="1" applyFill="1" applyBorder="1" applyAlignment="1">
      <alignment horizontal="center" vertical="center"/>
    </xf>
    <xf numFmtId="177" fontId="6" fillId="0" borderId="18" xfId="3" quotePrefix="1" applyNumberFormat="1" applyFont="1" applyFill="1" applyBorder="1" applyAlignment="1">
      <alignment horizontal="center" vertical="center"/>
    </xf>
    <xf numFmtId="177" fontId="6" fillId="0" borderId="5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left" vertical="top"/>
    </xf>
    <xf numFmtId="0" fontId="6" fillId="0" borderId="18" xfId="3" applyFont="1" applyBorder="1" applyAlignment="1">
      <alignment horizontal="left" vertical="top"/>
    </xf>
    <xf numFmtId="0" fontId="6" fillId="0" borderId="19" xfId="3" applyFont="1" applyBorder="1" applyAlignment="1">
      <alignment horizontal="left" vertical="top"/>
    </xf>
    <xf numFmtId="0" fontId="6" fillId="0" borderId="20" xfId="3" applyFont="1" applyBorder="1" applyAlignment="1">
      <alignment horizontal="left" vertical="top"/>
    </xf>
    <xf numFmtId="0" fontId="6" fillId="0" borderId="28" xfId="3" quotePrefix="1" applyFont="1" applyBorder="1" applyAlignment="1">
      <alignment horizontal="left" vertical="top"/>
    </xf>
    <xf numFmtId="0" fontId="6" fillId="0" borderId="29" xfId="3" quotePrefix="1" applyFont="1" applyBorder="1" applyAlignment="1">
      <alignment horizontal="left" vertical="top"/>
    </xf>
    <xf numFmtId="0" fontId="6" fillId="0" borderId="31" xfId="3" quotePrefix="1" applyFont="1" applyBorder="1" applyAlignment="1">
      <alignment horizontal="left" vertical="top"/>
    </xf>
    <xf numFmtId="0" fontId="6" fillId="0" borderId="22" xfId="3" quotePrefix="1" applyFont="1" applyBorder="1" applyAlignment="1">
      <alignment horizontal="left" vertical="top"/>
    </xf>
    <xf numFmtId="0" fontId="6" fillId="0" borderId="0" xfId="3" quotePrefix="1" applyFont="1" applyBorder="1" applyAlignment="1">
      <alignment horizontal="left" vertical="top"/>
    </xf>
    <xf numFmtId="0" fontId="6" fillId="0" borderId="4" xfId="3" quotePrefix="1" applyFont="1" applyBorder="1" applyAlignment="1">
      <alignment horizontal="left" vertical="top"/>
    </xf>
    <xf numFmtId="0" fontId="6" fillId="0" borderId="30" xfId="3" quotePrefix="1" applyFont="1" applyBorder="1" applyAlignment="1">
      <alignment horizontal="left" vertical="top"/>
    </xf>
    <xf numFmtId="0" fontId="6" fillId="0" borderId="11" xfId="3" quotePrefix="1" applyFont="1" applyBorder="1" applyAlignment="1">
      <alignment horizontal="left" vertical="top"/>
    </xf>
    <xf numFmtId="0" fontId="6" fillId="0" borderId="7" xfId="3" quotePrefix="1" applyFont="1" applyBorder="1" applyAlignment="1">
      <alignment horizontal="left" vertical="top"/>
    </xf>
    <xf numFmtId="0" fontId="6" fillId="0" borderId="18" xfId="3" quotePrefix="1" applyFont="1" applyBorder="1" applyAlignment="1">
      <alignment horizontal="center" vertical="top"/>
    </xf>
    <xf numFmtId="0" fontId="6" fillId="0" borderId="19" xfId="3" quotePrefix="1" applyFont="1" applyBorder="1" applyAlignment="1">
      <alignment horizontal="center" vertical="top"/>
    </xf>
    <xf numFmtId="0" fontId="6" fillId="0" borderId="20" xfId="3" quotePrefix="1" applyFont="1" applyBorder="1" applyAlignment="1">
      <alignment horizontal="center" vertical="top"/>
    </xf>
    <xf numFmtId="0" fontId="6" fillId="0" borderId="28" xfId="3" quotePrefix="1" applyFont="1" applyFill="1" applyBorder="1" applyAlignment="1">
      <alignment horizontal="left" vertical="top"/>
    </xf>
    <xf numFmtId="0" fontId="6" fillId="0" borderId="29" xfId="3" quotePrefix="1" applyFont="1" applyFill="1" applyBorder="1" applyAlignment="1">
      <alignment horizontal="left" vertical="top"/>
    </xf>
    <xf numFmtId="0" fontId="6" fillId="0" borderId="31" xfId="3" quotePrefix="1" applyFont="1" applyFill="1" applyBorder="1" applyAlignment="1">
      <alignment horizontal="left" vertical="top"/>
    </xf>
    <xf numFmtId="0" fontId="6" fillId="0" borderId="30" xfId="3" quotePrefix="1" applyFont="1" applyFill="1" applyBorder="1" applyAlignment="1">
      <alignment horizontal="left" vertical="top"/>
    </xf>
    <xf numFmtId="0" fontId="6" fillId="0" borderId="11" xfId="3" quotePrefix="1" applyFont="1" applyFill="1" applyBorder="1" applyAlignment="1">
      <alignment horizontal="left" vertical="top"/>
    </xf>
    <xf numFmtId="0" fontId="6" fillId="0" borderId="7" xfId="3" quotePrefix="1" applyFont="1" applyFill="1" applyBorder="1" applyAlignment="1">
      <alignment horizontal="left" vertical="top"/>
    </xf>
    <xf numFmtId="0" fontId="6" fillId="0" borderId="5" xfId="3" applyFont="1" applyBorder="1" applyAlignment="1" applyProtection="1">
      <alignment horizontal="left" vertical="top"/>
      <protection hidden="1"/>
    </xf>
    <xf numFmtId="0" fontId="6" fillId="0" borderId="5" xfId="3" quotePrefix="1" applyFont="1" applyBorder="1" applyAlignment="1">
      <alignment horizontal="left" vertical="top"/>
    </xf>
    <xf numFmtId="177" fontId="6" fillId="0" borderId="12" xfId="3" applyNumberFormat="1" applyFont="1" applyBorder="1" applyAlignment="1">
      <alignment horizontal="center" vertical="center"/>
    </xf>
    <xf numFmtId="0" fontId="6" fillId="0" borderId="28" xfId="3" applyFont="1" applyBorder="1" applyAlignment="1" applyProtection="1">
      <alignment horizontal="left" vertical="top"/>
    </xf>
    <xf numFmtId="0" fontId="6" fillId="0" borderId="29" xfId="3" applyFont="1" applyBorder="1" applyAlignment="1" applyProtection="1">
      <alignment horizontal="left" vertical="top"/>
    </xf>
    <xf numFmtId="0" fontId="6" fillId="0" borderId="31" xfId="3" applyFont="1" applyBorder="1" applyAlignment="1" applyProtection="1">
      <alignment horizontal="left" vertical="top"/>
    </xf>
    <xf numFmtId="0" fontId="6" fillId="0" borderId="22" xfId="3" applyFont="1" applyBorder="1" applyAlignment="1" applyProtection="1">
      <alignment horizontal="left" vertical="top"/>
    </xf>
    <xf numFmtId="0" fontId="6" fillId="0" borderId="0" xfId="3" applyFont="1" applyBorder="1" applyAlignment="1" applyProtection="1">
      <alignment horizontal="left" vertical="top"/>
    </xf>
    <xf numFmtId="0" fontId="6" fillId="0" borderId="4" xfId="3" applyFont="1" applyBorder="1" applyAlignment="1" applyProtection="1">
      <alignment horizontal="left" vertical="top"/>
    </xf>
    <xf numFmtId="0" fontId="6" fillId="0" borderId="30" xfId="3" applyFont="1" applyBorder="1" applyAlignment="1" applyProtection="1">
      <alignment horizontal="left" vertical="top"/>
    </xf>
    <xf numFmtId="0" fontId="6" fillId="0" borderId="11" xfId="3" applyFont="1" applyBorder="1" applyAlignment="1" applyProtection="1">
      <alignment horizontal="left" vertical="top"/>
    </xf>
    <xf numFmtId="0" fontId="6" fillId="0" borderId="7" xfId="3" applyFont="1" applyBorder="1" applyAlignment="1" applyProtection="1">
      <alignment horizontal="left" vertical="top"/>
    </xf>
    <xf numFmtId="0" fontId="6" fillId="0" borderId="28" xfId="3" applyFont="1" applyBorder="1" applyAlignment="1">
      <alignment horizontal="left" vertical="top"/>
    </xf>
    <xf numFmtId="0" fontId="6" fillId="0" borderId="29" xfId="3" applyFont="1" applyBorder="1" applyAlignment="1">
      <alignment horizontal="left" vertical="top"/>
    </xf>
    <xf numFmtId="0" fontId="6" fillId="0" borderId="31" xfId="3" applyFont="1" applyBorder="1" applyAlignment="1">
      <alignment horizontal="left" vertical="top"/>
    </xf>
    <xf numFmtId="0" fontId="6" fillId="0" borderId="30" xfId="3" applyFont="1" applyBorder="1" applyAlignment="1">
      <alignment horizontal="left" vertical="top"/>
    </xf>
    <xf numFmtId="0" fontId="6" fillId="0" borderId="11" xfId="3" applyFont="1" applyBorder="1" applyAlignment="1">
      <alignment horizontal="left" vertical="top"/>
    </xf>
    <xf numFmtId="0" fontId="6" fillId="0" borderId="7" xfId="3" applyFont="1" applyBorder="1" applyAlignment="1">
      <alignment horizontal="left" vertical="top"/>
    </xf>
    <xf numFmtId="177" fontId="6" fillId="0" borderId="12" xfId="3" applyNumberFormat="1" applyFont="1" applyFill="1" applyBorder="1" applyAlignment="1">
      <alignment horizontal="center" vertical="center"/>
    </xf>
    <xf numFmtId="0" fontId="6" fillId="0" borderId="22" xfId="3" applyFont="1" applyBorder="1" applyAlignment="1">
      <alignment horizontal="left" vertical="top"/>
    </xf>
    <xf numFmtId="0" fontId="6" fillId="0" borderId="0" xfId="3" applyFont="1" applyBorder="1" applyAlignment="1">
      <alignment horizontal="left" vertical="top"/>
    </xf>
    <xf numFmtId="0" fontId="6" fillId="0" borderId="4" xfId="3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38" fontId="6" fillId="0" borderId="12" xfId="3" applyNumberFormat="1" applyFont="1" applyBorder="1" applyAlignment="1">
      <alignment horizontal="center" vertical="center"/>
    </xf>
    <xf numFmtId="0" fontId="6" fillId="0" borderId="5" xfId="3" applyFont="1" applyBorder="1" applyAlignment="1" applyProtection="1">
      <alignment horizontal="left" vertical="top"/>
    </xf>
    <xf numFmtId="38" fontId="6" fillId="0" borderId="5" xfId="3" applyNumberFormat="1" applyFont="1" applyBorder="1" applyAlignment="1">
      <alignment horizontal="left" vertical="top"/>
    </xf>
    <xf numFmtId="177" fontId="6" fillId="0" borderId="18" xfId="3" applyNumberFormat="1" applyFont="1" applyBorder="1" applyAlignment="1">
      <alignment horizontal="center" vertical="center"/>
    </xf>
    <xf numFmtId="177" fontId="6" fillId="0" borderId="19" xfId="3" applyNumberFormat="1" applyFont="1" applyBorder="1" applyAlignment="1">
      <alignment horizontal="center" vertical="center"/>
    </xf>
    <xf numFmtId="177" fontId="6" fillId="0" borderId="20" xfId="3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</cellXfs>
  <cellStyles count="4">
    <cellStyle name="パーセント" xfId="1" builtinId="5"/>
    <cellStyle name="桁区切り" xfId="2" builtinId="6"/>
    <cellStyle name="標準" xfId="0" builtinId="0"/>
    <cellStyle name="標準_⑬決算統計06表(1) 建制番号順" xfId="3" xr:uid="{00000000-0005-0000-0000-000003000000}"/>
  </cellStyles>
  <dxfs count="2">
    <dxf>
      <fill>
        <patternFill>
          <bgColor indexed="1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</xdr:colOff>
      <xdr:row>2</xdr:row>
      <xdr:rowOff>310515</xdr:rowOff>
    </xdr:from>
    <xdr:to>
      <xdr:col>3</xdr:col>
      <xdr:colOff>15240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AC51AD-3FB7-4FE0-AC94-4B3C406FA0ED}"/>
            </a:ext>
          </a:extLst>
        </xdr:cNvPr>
        <xdr:cNvCxnSpPr/>
      </xdr:nvCxnSpPr>
      <xdr:spPr>
        <a:xfrm>
          <a:off x="74295" y="798195"/>
          <a:ext cx="2745105" cy="96964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15240</xdr:colOff>
      <xdr:row>3</xdr:row>
      <xdr:rowOff>198120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006FB2-6E9C-4145-989E-5475AB44AE89}"/>
            </a:ext>
          </a:extLst>
        </xdr:cNvPr>
        <xdr:cNvCxnSpPr/>
      </xdr:nvCxnSpPr>
      <xdr:spPr>
        <a:xfrm>
          <a:off x="91440" y="365760"/>
          <a:ext cx="1927860" cy="40386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1</xdr:row>
      <xdr:rowOff>0</xdr:rowOff>
    </xdr:from>
    <xdr:to>
      <xdr:col>1</xdr:col>
      <xdr:colOff>7471</xdr:colOff>
      <xdr:row>3</xdr:row>
      <xdr:rowOff>164353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CFF3C13-3FEC-4751-B805-BB2720FE4AF4}"/>
            </a:ext>
          </a:extLst>
        </xdr:cNvPr>
        <xdr:cNvCxnSpPr/>
      </xdr:nvCxnSpPr>
      <xdr:spPr>
        <a:xfrm>
          <a:off x="7471" y="179294"/>
          <a:ext cx="881529" cy="5229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2:P91"/>
  <sheetViews>
    <sheetView tabSelected="1" view="pageBreakPreview" zoomScale="40" zoomScaleNormal="75" zoomScaleSheetLayoutView="40" zoomScalePageLayoutView="30" workbookViewId="0">
      <selection activeCell="B1" sqref="B1:H2"/>
    </sheetView>
  </sheetViews>
  <sheetFormatPr defaultColWidth="9" defaultRowHeight="13.2"/>
  <cols>
    <col min="1" max="1" width="1.19921875" style="1" customWidth="1"/>
    <col min="2" max="2" width="28.296875" style="1" customWidth="1"/>
    <col min="3" max="3" width="7.19921875" style="1" bestFit="1" customWidth="1"/>
    <col min="4" max="4" width="35.59765625" style="1" customWidth="1"/>
    <col min="5" max="5" width="21.09765625" style="1" customWidth="1"/>
    <col min="6" max="7" width="35.59765625" style="1" customWidth="1"/>
    <col min="8" max="8" width="21" style="1" customWidth="1"/>
    <col min="9" max="9" width="35.59765625" style="1" customWidth="1"/>
    <col min="10" max="10" width="21" style="1" customWidth="1"/>
    <col min="11" max="12" width="35.59765625" style="1" customWidth="1"/>
    <col min="13" max="13" width="21" style="1" customWidth="1"/>
    <col min="14" max="14" width="20.8984375" style="1" customWidth="1"/>
    <col min="15" max="15" width="21.09765625" style="1" customWidth="1"/>
    <col min="16" max="16" width="20.8984375" style="1" customWidth="1"/>
    <col min="17" max="24" width="12.59765625" style="1" customWidth="1"/>
    <col min="25" max="16384" width="9" style="1"/>
  </cols>
  <sheetData>
    <row r="2" spans="2:16" ht="24.75" customHeight="1">
      <c r="B2" s="118" t="s">
        <v>274</v>
      </c>
    </row>
    <row r="3" spans="2:16" ht="24.75" customHeight="1" thickBot="1">
      <c r="O3" s="1" t="s">
        <v>59</v>
      </c>
    </row>
    <row r="4" spans="2:16" s="105" customFormat="1" ht="24.75" customHeight="1">
      <c r="B4" s="177" t="s">
        <v>336</v>
      </c>
      <c r="C4" s="178"/>
      <c r="D4" s="185" t="s">
        <v>47</v>
      </c>
      <c r="E4" s="186"/>
      <c r="F4" s="186"/>
      <c r="G4" s="186"/>
      <c r="H4" s="194"/>
      <c r="I4" s="185" t="s">
        <v>53</v>
      </c>
      <c r="J4" s="186"/>
      <c r="K4" s="186"/>
      <c r="L4" s="186"/>
      <c r="M4" s="194"/>
      <c r="N4" s="185" t="s">
        <v>54</v>
      </c>
      <c r="O4" s="186"/>
      <c r="P4" s="187"/>
    </row>
    <row r="5" spans="2:16" s="105" customFormat="1" ht="24.75" customHeight="1">
      <c r="B5" s="183"/>
      <c r="C5" s="184"/>
      <c r="D5" s="192" t="s">
        <v>48</v>
      </c>
      <c r="E5" s="193"/>
      <c r="F5" s="119" t="s">
        <v>51</v>
      </c>
      <c r="G5" s="192" t="s">
        <v>52</v>
      </c>
      <c r="H5" s="193"/>
      <c r="I5" s="192" t="s">
        <v>48</v>
      </c>
      <c r="J5" s="193"/>
      <c r="K5" s="119" t="s">
        <v>51</v>
      </c>
      <c r="L5" s="192" t="s">
        <v>52</v>
      </c>
      <c r="M5" s="193"/>
      <c r="N5" s="188" t="s">
        <v>55</v>
      </c>
      <c r="O5" s="188" t="s">
        <v>56</v>
      </c>
      <c r="P5" s="190" t="s">
        <v>52</v>
      </c>
    </row>
    <row r="6" spans="2:16" s="105" customFormat="1" ht="24.75" customHeight="1">
      <c r="B6" s="179" t="s">
        <v>337</v>
      </c>
      <c r="C6" s="180"/>
      <c r="D6" s="119" t="s">
        <v>49</v>
      </c>
      <c r="E6" s="119" t="s">
        <v>50</v>
      </c>
      <c r="F6" s="119" t="s">
        <v>49</v>
      </c>
      <c r="G6" s="119" t="s">
        <v>49</v>
      </c>
      <c r="H6" s="119" t="s">
        <v>50</v>
      </c>
      <c r="I6" s="119" t="s">
        <v>49</v>
      </c>
      <c r="J6" s="119" t="s">
        <v>50</v>
      </c>
      <c r="K6" s="119" t="s">
        <v>49</v>
      </c>
      <c r="L6" s="119" t="s">
        <v>49</v>
      </c>
      <c r="M6" s="119" t="s">
        <v>50</v>
      </c>
      <c r="N6" s="189"/>
      <c r="O6" s="189"/>
      <c r="P6" s="191"/>
    </row>
    <row r="7" spans="2:16" s="110" customFormat="1" ht="24.6" customHeight="1">
      <c r="B7" s="181" t="s">
        <v>260</v>
      </c>
      <c r="C7" s="182"/>
      <c r="D7" s="106">
        <v>11454389</v>
      </c>
      <c r="E7" s="107" t="s">
        <v>225</v>
      </c>
      <c r="F7" s="106">
        <v>1584395</v>
      </c>
      <c r="G7" s="106">
        <v>13038784</v>
      </c>
      <c r="H7" s="107" t="s">
        <v>225</v>
      </c>
      <c r="I7" s="106">
        <v>9077878</v>
      </c>
      <c r="J7" s="107" t="s">
        <v>225</v>
      </c>
      <c r="K7" s="106">
        <v>426061</v>
      </c>
      <c r="L7" s="106">
        <v>9503939</v>
      </c>
      <c r="M7" s="107" t="s">
        <v>225</v>
      </c>
      <c r="N7" s="108">
        <v>79.3</v>
      </c>
      <c r="O7" s="108">
        <v>26.9</v>
      </c>
      <c r="P7" s="109">
        <v>72.900000000000006</v>
      </c>
    </row>
    <row r="8" spans="2:16" s="110" customFormat="1" ht="24" customHeight="1">
      <c r="B8" s="173" t="s">
        <v>277</v>
      </c>
      <c r="C8" s="174"/>
      <c r="D8" s="111">
        <v>13815331</v>
      </c>
      <c r="E8" s="112">
        <v>120.6</v>
      </c>
      <c r="F8" s="111">
        <v>2772457</v>
      </c>
      <c r="G8" s="111">
        <v>16587788</v>
      </c>
      <c r="H8" s="112">
        <v>127.2</v>
      </c>
      <c r="I8" s="111">
        <v>11756111</v>
      </c>
      <c r="J8" s="112">
        <v>129.5</v>
      </c>
      <c r="K8" s="111">
        <v>1044532</v>
      </c>
      <c r="L8" s="111">
        <v>12800643</v>
      </c>
      <c r="M8" s="112">
        <v>134.69999999999999</v>
      </c>
      <c r="N8" s="112">
        <v>85.1</v>
      </c>
      <c r="O8" s="112">
        <v>37.700000000000003</v>
      </c>
      <c r="P8" s="113">
        <v>77.2</v>
      </c>
    </row>
    <row r="9" spans="2:16" s="114" customFormat="1" ht="24" customHeight="1">
      <c r="B9" s="173" t="s">
        <v>278</v>
      </c>
      <c r="C9" s="174"/>
      <c r="D9" s="111">
        <v>15711198</v>
      </c>
      <c r="E9" s="112">
        <v>113.7</v>
      </c>
      <c r="F9" s="111">
        <v>2919265</v>
      </c>
      <c r="G9" s="111">
        <v>18630463</v>
      </c>
      <c r="H9" s="112">
        <v>112.3</v>
      </c>
      <c r="I9" s="111">
        <v>13693434</v>
      </c>
      <c r="J9" s="112">
        <v>116.5</v>
      </c>
      <c r="K9" s="111">
        <v>1271322</v>
      </c>
      <c r="L9" s="111">
        <v>14964756</v>
      </c>
      <c r="M9" s="112">
        <v>116.9</v>
      </c>
      <c r="N9" s="112">
        <v>87.2</v>
      </c>
      <c r="O9" s="112">
        <v>43.5</v>
      </c>
      <c r="P9" s="113">
        <v>80.3</v>
      </c>
    </row>
    <row r="10" spans="2:16" s="114" customFormat="1" ht="24" customHeight="1">
      <c r="B10" s="173" t="s">
        <v>279</v>
      </c>
      <c r="C10" s="174"/>
      <c r="D10" s="111">
        <v>18212488</v>
      </c>
      <c r="E10" s="112">
        <v>115.9</v>
      </c>
      <c r="F10" s="111">
        <v>2996805</v>
      </c>
      <c r="G10" s="111">
        <v>21209297</v>
      </c>
      <c r="H10" s="112">
        <v>113.8</v>
      </c>
      <c r="I10" s="111">
        <v>16433361</v>
      </c>
      <c r="J10" s="112">
        <v>120</v>
      </c>
      <c r="K10" s="111">
        <v>1455021</v>
      </c>
      <c r="L10" s="111">
        <v>17888382</v>
      </c>
      <c r="M10" s="112">
        <v>119.5</v>
      </c>
      <c r="N10" s="112">
        <v>90.2</v>
      </c>
      <c r="O10" s="112">
        <v>48.6</v>
      </c>
      <c r="P10" s="113">
        <v>84.3</v>
      </c>
    </row>
    <row r="11" spans="2:16" s="114" customFormat="1" ht="24" customHeight="1">
      <c r="B11" s="173" t="s">
        <v>280</v>
      </c>
      <c r="C11" s="174"/>
      <c r="D11" s="111">
        <v>18741449</v>
      </c>
      <c r="E11" s="112">
        <v>102.9</v>
      </c>
      <c r="F11" s="111">
        <v>3200721</v>
      </c>
      <c r="G11" s="111">
        <v>21942170</v>
      </c>
      <c r="H11" s="112">
        <v>103.5</v>
      </c>
      <c r="I11" s="111">
        <v>17102192</v>
      </c>
      <c r="J11" s="112">
        <v>104.1</v>
      </c>
      <c r="K11" s="111">
        <v>1306461</v>
      </c>
      <c r="L11" s="111">
        <v>18408653</v>
      </c>
      <c r="M11" s="112">
        <v>102.9</v>
      </c>
      <c r="N11" s="112">
        <v>91.3</v>
      </c>
      <c r="O11" s="112">
        <v>40.799999999999997</v>
      </c>
      <c r="P11" s="113">
        <v>83.9</v>
      </c>
    </row>
    <row r="12" spans="2:16" s="114" customFormat="1" ht="24" customHeight="1">
      <c r="B12" s="173" t="s">
        <v>281</v>
      </c>
      <c r="C12" s="174"/>
      <c r="D12" s="111">
        <v>18951579</v>
      </c>
      <c r="E12" s="112">
        <v>101.1</v>
      </c>
      <c r="F12" s="111">
        <v>3356723</v>
      </c>
      <c r="G12" s="111">
        <v>22308302</v>
      </c>
      <c r="H12" s="112">
        <v>101.7</v>
      </c>
      <c r="I12" s="111">
        <v>17698593</v>
      </c>
      <c r="J12" s="112">
        <v>103.5</v>
      </c>
      <c r="K12" s="111">
        <v>1342458</v>
      </c>
      <c r="L12" s="111">
        <v>19041051</v>
      </c>
      <c r="M12" s="112">
        <v>103.4</v>
      </c>
      <c r="N12" s="112">
        <v>93.4</v>
      </c>
      <c r="O12" s="112">
        <v>40</v>
      </c>
      <c r="P12" s="113">
        <v>85.4</v>
      </c>
    </row>
    <row r="13" spans="2:16" s="114" customFormat="1" ht="24" customHeight="1">
      <c r="B13" s="173" t="s">
        <v>282</v>
      </c>
      <c r="C13" s="174"/>
      <c r="D13" s="111">
        <v>21996234</v>
      </c>
      <c r="E13" s="112">
        <v>116.1</v>
      </c>
      <c r="F13" s="111">
        <v>3158175</v>
      </c>
      <c r="G13" s="111">
        <v>25154409</v>
      </c>
      <c r="H13" s="112">
        <v>112.8</v>
      </c>
      <c r="I13" s="111">
        <v>20909463</v>
      </c>
      <c r="J13" s="112">
        <v>118.1</v>
      </c>
      <c r="K13" s="111">
        <v>1178697</v>
      </c>
      <c r="L13" s="111">
        <v>22088160</v>
      </c>
      <c r="M13" s="112">
        <v>116</v>
      </c>
      <c r="N13" s="112">
        <v>95.1</v>
      </c>
      <c r="O13" s="112">
        <v>37.299999999999997</v>
      </c>
      <c r="P13" s="113">
        <v>87.8</v>
      </c>
    </row>
    <row r="14" spans="2:16" s="114" customFormat="1" ht="24" customHeight="1">
      <c r="B14" s="173" t="s">
        <v>283</v>
      </c>
      <c r="C14" s="174"/>
      <c r="D14" s="111">
        <v>25951623</v>
      </c>
      <c r="E14" s="112">
        <v>118</v>
      </c>
      <c r="F14" s="111">
        <v>3004799</v>
      </c>
      <c r="G14" s="111">
        <v>28956422</v>
      </c>
      <c r="H14" s="112">
        <v>115.1</v>
      </c>
      <c r="I14" s="111">
        <v>24701440</v>
      </c>
      <c r="J14" s="112">
        <v>118.1</v>
      </c>
      <c r="K14" s="111">
        <v>974257</v>
      </c>
      <c r="L14" s="111">
        <v>25675697</v>
      </c>
      <c r="M14" s="112">
        <v>116.2</v>
      </c>
      <c r="N14" s="112">
        <v>95.2</v>
      </c>
      <c r="O14" s="112">
        <v>32.4</v>
      </c>
      <c r="P14" s="113">
        <v>88.7</v>
      </c>
    </row>
    <row r="15" spans="2:16" s="114" customFormat="1" ht="24" customHeight="1">
      <c r="B15" s="173" t="s">
        <v>284</v>
      </c>
      <c r="C15" s="174"/>
      <c r="D15" s="111">
        <v>27948137</v>
      </c>
      <c r="E15" s="112">
        <v>107.7</v>
      </c>
      <c r="F15" s="111">
        <v>3034655</v>
      </c>
      <c r="G15" s="111">
        <v>30982792</v>
      </c>
      <c r="H15" s="112">
        <v>107</v>
      </c>
      <c r="I15" s="111">
        <v>26712684</v>
      </c>
      <c r="J15" s="112">
        <v>108.1</v>
      </c>
      <c r="K15" s="111">
        <v>1101474</v>
      </c>
      <c r="L15" s="111">
        <v>27814158</v>
      </c>
      <c r="M15" s="112">
        <v>108.3</v>
      </c>
      <c r="N15" s="112">
        <v>95.6</v>
      </c>
      <c r="O15" s="112">
        <v>36.299999999999997</v>
      </c>
      <c r="P15" s="113">
        <v>89.8</v>
      </c>
    </row>
    <row r="16" spans="2:16" s="114" customFormat="1" ht="24" customHeight="1">
      <c r="B16" s="173" t="s">
        <v>285</v>
      </c>
      <c r="C16" s="174"/>
      <c r="D16" s="111">
        <v>31243488</v>
      </c>
      <c r="E16" s="112">
        <v>111.8</v>
      </c>
      <c r="F16" s="111">
        <v>2723108</v>
      </c>
      <c r="G16" s="111">
        <v>33966596</v>
      </c>
      <c r="H16" s="112">
        <v>109.6</v>
      </c>
      <c r="I16" s="111">
        <v>30035080</v>
      </c>
      <c r="J16" s="112">
        <v>112.4</v>
      </c>
      <c r="K16" s="111">
        <v>1101916</v>
      </c>
      <c r="L16" s="111">
        <v>31136996</v>
      </c>
      <c r="M16" s="112">
        <v>111.9</v>
      </c>
      <c r="N16" s="112">
        <v>96.1</v>
      </c>
      <c r="O16" s="112">
        <v>40.5</v>
      </c>
      <c r="P16" s="113">
        <v>91.7</v>
      </c>
    </row>
    <row r="17" spans="2:16" s="114" customFormat="1" ht="24" customHeight="1">
      <c r="B17" s="173" t="s">
        <v>286</v>
      </c>
      <c r="C17" s="174"/>
      <c r="D17" s="111">
        <v>37155672</v>
      </c>
      <c r="E17" s="112">
        <v>118.9</v>
      </c>
      <c r="F17" s="111">
        <v>2542811</v>
      </c>
      <c r="G17" s="111">
        <v>39698483</v>
      </c>
      <c r="H17" s="112">
        <v>116.9</v>
      </c>
      <c r="I17" s="111">
        <v>36083465</v>
      </c>
      <c r="J17" s="112">
        <v>120.1</v>
      </c>
      <c r="K17" s="111">
        <v>1190836</v>
      </c>
      <c r="L17" s="111">
        <v>37274301</v>
      </c>
      <c r="M17" s="112">
        <v>119.7</v>
      </c>
      <c r="N17" s="112">
        <v>97.1</v>
      </c>
      <c r="O17" s="112">
        <v>46.8</v>
      </c>
      <c r="P17" s="113">
        <v>93.9</v>
      </c>
    </row>
    <row r="18" spans="2:16" s="114" customFormat="1" ht="24" customHeight="1">
      <c r="B18" s="173" t="s">
        <v>287</v>
      </c>
      <c r="C18" s="174"/>
      <c r="D18" s="111">
        <v>44879844</v>
      </c>
      <c r="E18" s="112">
        <v>120.8</v>
      </c>
      <c r="F18" s="111">
        <v>2189648</v>
      </c>
      <c r="G18" s="111">
        <v>47069492</v>
      </c>
      <c r="H18" s="112">
        <v>118.6</v>
      </c>
      <c r="I18" s="111">
        <v>43623868</v>
      </c>
      <c r="J18" s="112">
        <v>120.9</v>
      </c>
      <c r="K18" s="111">
        <v>1040701</v>
      </c>
      <c r="L18" s="111">
        <v>44664569</v>
      </c>
      <c r="M18" s="112">
        <v>119.8</v>
      </c>
      <c r="N18" s="112">
        <v>97.2</v>
      </c>
      <c r="O18" s="112">
        <v>47.5</v>
      </c>
      <c r="P18" s="113">
        <v>94.9</v>
      </c>
    </row>
    <row r="19" spans="2:16" s="114" customFormat="1" ht="24" customHeight="1">
      <c r="B19" s="173" t="s">
        <v>288</v>
      </c>
      <c r="C19" s="174"/>
      <c r="D19" s="111">
        <v>52410418</v>
      </c>
      <c r="E19" s="112">
        <v>116.8</v>
      </c>
      <c r="F19" s="111">
        <v>2263601</v>
      </c>
      <c r="G19" s="111">
        <v>54674019</v>
      </c>
      <c r="H19" s="112">
        <v>116.2</v>
      </c>
      <c r="I19" s="111">
        <v>50953272</v>
      </c>
      <c r="J19" s="112">
        <v>116.8</v>
      </c>
      <c r="K19" s="111">
        <v>1082392</v>
      </c>
      <c r="L19" s="111">
        <v>52035664</v>
      </c>
      <c r="M19" s="112">
        <v>116.5</v>
      </c>
      <c r="N19" s="112">
        <v>97.2</v>
      </c>
      <c r="O19" s="112">
        <v>47.8</v>
      </c>
      <c r="P19" s="113">
        <v>95.2</v>
      </c>
    </row>
    <row r="20" spans="2:16" s="114" customFormat="1" ht="24" customHeight="1">
      <c r="B20" s="173" t="s">
        <v>289</v>
      </c>
      <c r="C20" s="174"/>
      <c r="D20" s="111">
        <v>59622263</v>
      </c>
      <c r="E20" s="112">
        <v>113.8</v>
      </c>
      <c r="F20" s="111">
        <v>2462413</v>
      </c>
      <c r="G20" s="111">
        <v>62084676</v>
      </c>
      <c r="H20" s="112">
        <v>113.6</v>
      </c>
      <c r="I20" s="111">
        <v>57953348</v>
      </c>
      <c r="J20" s="112">
        <v>113.7</v>
      </c>
      <c r="K20" s="111">
        <v>1235210</v>
      </c>
      <c r="L20" s="111">
        <v>59188558</v>
      </c>
      <c r="M20" s="112">
        <v>113.7</v>
      </c>
      <c r="N20" s="112">
        <v>97.2</v>
      </c>
      <c r="O20" s="112">
        <v>50.2</v>
      </c>
      <c r="P20" s="113">
        <v>95.3</v>
      </c>
    </row>
    <row r="21" spans="2:16" s="114" customFormat="1" ht="24" customHeight="1">
      <c r="B21" s="173" t="s">
        <v>290</v>
      </c>
      <c r="C21" s="174"/>
      <c r="D21" s="111">
        <v>68422772</v>
      </c>
      <c r="E21" s="112">
        <v>114.8</v>
      </c>
      <c r="F21" s="111">
        <v>2712761</v>
      </c>
      <c r="G21" s="111">
        <v>71135533</v>
      </c>
      <c r="H21" s="112">
        <v>114.6</v>
      </c>
      <c r="I21" s="111">
        <v>66464706</v>
      </c>
      <c r="J21" s="112">
        <v>114.7</v>
      </c>
      <c r="K21" s="111">
        <v>1327603</v>
      </c>
      <c r="L21" s="111">
        <v>67792309</v>
      </c>
      <c r="M21" s="112">
        <v>114.5</v>
      </c>
      <c r="N21" s="112">
        <v>97.1</v>
      </c>
      <c r="O21" s="112">
        <v>48.9</v>
      </c>
      <c r="P21" s="113">
        <v>95.3</v>
      </c>
    </row>
    <row r="22" spans="2:16" s="114" customFormat="1" ht="24" customHeight="1">
      <c r="B22" s="173" t="s">
        <v>291</v>
      </c>
      <c r="C22" s="174"/>
      <c r="D22" s="111">
        <v>77060964</v>
      </c>
      <c r="E22" s="112">
        <v>112.6</v>
      </c>
      <c r="F22" s="111">
        <v>3159044</v>
      </c>
      <c r="G22" s="111">
        <v>80220008</v>
      </c>
      <c r="H22" s="112">
        <v>112.8</v>
      </c>
      <c r="I22" s="111">
        <v>74869622</v>
      </c>
      <c r="J22" s="112">
        <v>112.6</v>
      </c>
      <c r="K22" s="111">
        <v>1498983</v>
      </c>
      <c r="L22" s="111">
        <v>76368605</v>
      </c>
      <c r="M22" s="112">
        <v>112.7</v>
      </c>
      <c r="N22" s="112">
        <v>97.2</v>
      </c>
      <c r="O22" s="112">
        <v>47.5</v>
      </c>
      <c r="P22" s="113">
        <v>95.2</v>
      </c>
    </row>
    <row r="23" spans="2:16" s="114" customFormat="1" ht="24" customHeight="1">
      <c r="B23" s="173" t="s">
        <v>292</v>
      </c>
      <c r="C23" s="174"/>
      <c r="D23" s="111">
        <v>87322867</v>
      </c>
      <c r="E23" s="112">
        <v>113.3</v>
      </c>
      <c r="F23" s="111">
        <v>3641645</v>
      </c>
      <c r="G23" s="111">
        <v>90964512</v>
      </c>
      <c r="H23" s="112">
        <v>113.4</v>
      </c>
      <c r="I23" s="111">
        <v>85155006</v>
      </c>
      <c r="J23" s="112">
        <v>113.7</v>
      </c>
      <c r="K23" s="111">
        <v>1616339</v>
      </c>
      <c r="L23" s="111">
        <v>86771345</v>
      </c>
      <c r="M23" s="112">
        <v>113.6</v>
      </c>
      <c r="N23" s="112">
        <v>97.5</v>
      </c>
      <c r="O23" s="112">
        <v>44.4</v>
      </c>
      <c r="P23" s="113">
        <v>95.4</v>
      </c>
    </row>
    <row r="24" spans="2:16" s="114" customFormat="1" ht="24" customHeight="1">
      <c r="B24" s="173" t="s">
        <v>293</v>
      </c>
      <c r="C24" s="174"/>
      <c r="D24" s="111">
        <v>104047640</v>
      </c>
      <c r="E24" s="112">
        <v>119.2</v>
      </c>
      <c r="F24" s="111">
        <v>3941728</v>
      </c>
      <c r="G24" s="111">
        <v>107989368</v>
      </c>
      <c r="H24" s="112">
        <v>118.7</v>
      </c>
      <c r="I24" s="111">
        <v>101566752</v>
      </c>
      <c r="J24" s="112">
        <v>119.3</v>
      </c>
      <c r="K24" s="111">
        <v>1600219</v>
      </c>
      <c r="L24" s="111">
        <v>103166971</v>
      </c>
      <c r="M24" s="112">
        <v>118.9</v>
      </c>
      <c r="N24" s="112">
        <v>97.6</v>
      </c>
      <c r="O24" s="112">
        <v>40.6</v>
      </c>
      <c r="P24" s="113">
        <v>95.5</v>
      </c>
    </row>
    <row r="25" spans="2:16" s="114" customFormat="1" ht="24" customHeight="1">
      <c r="B25" s="173" t="s">
        <v>294</v>
      </c>
      <c r="C25" s="174"/>
      <c r="D25" s="111">
        <v>121576149</v>
      </c>
      <c r="E25" s="112">
        <v>116.8</v>
      </c>
      <c r="F25" s="111">
        <v>4527620</v>
      </c>
      <c r="G25" s="111">
        <v>126103769</v>
      </c>
      <c r="H25" s="112">
        <v>116.8</v>
      </c>
      <c r="I25" s="111">
        <v>118965204</v>
      </c>
      <c r="J25" s="112">
        <v>117.1</v>
      </c>
      <c r="K25" s="111">
        <v>1857764</v>
      </c>
      <c r="L25" s="111">
        <v>120822968</v>
      </c>
      <c r="M25" s="112">
        <v>117.1</v>
      </c>
      <c r="N25" s="112">
        <v>97.9</v>
      </c>
      <c r="O25" s="112">
        <v>41</v>
      </c>
      <c r="P25" s="113">
        <v>95.8</v>
      </c>
    </row>
    <row r="26" spans="2:16" s="114" customFormat="1" ht="24" customHeight="1">
      <c r="B26" s="173" t="s">
        <v>295</v>
      </c>
      <c r="C26" s="174"/>
      <c r="D26" s="111">
        <v>143813194</v>
      </c>
      <c r="E26" s="112">
        <v>118.3</v>
      </c>
      <c r="F26" s="111">
        <v>4891165</v>
      </c>
      <c r="G26" s="111">
        <v>148704359</v>
      </c>
      <c r="H26" s="112">
        <v>117.9</v>
      </c>
      <c r="I26" s="111">
        <v>140605496</v>
      </c>
      <c r="J26" s="112">
        <v>118.2</v>
      </c>
      <c r="K26" s="111">
        <v>2074330</v>
      </c>
      <c r="L26" s="111">
        <v>142679826</v>
      </c>
      <c r="M26" s="112">
        <v>118.1</v>
      </c>
      <c r="N26" s="112">
        <v>97.8</v>
      </c>
      <c r="O26" s="112">
        <v>42.4</v>
      </c>
      <c r="P26" s="113">
        <v>95.9</v>
      </c>
    </row>
    <row r="27" spans="2:16" s="114" customFormat="1" ht="24" customHeight="1">
      <c r="B27" s="173" t="s">
        <v>296</v>
      </c>
      <c r="C27" s="174"/>
      <c r="D27" s="111">
        <v>175981732</v>
      </c>
      <c r="E27" s="112">
        <v>122.4</v>
      </c>
      <c r="F27" s="111">
        <v>5630654</v>
      </c>
      <c r="G27" s="111">
        <v>181612386</v>
      </c>
      <c r="H27" s="112">
        <v>122.1</v>
      </c>
      <c r="I27" s="111">
        <v>172202494</v>
      </c>
      <c r="J27" s="112">
        <v>122.5</v>
      </c>
      <c r="K27" s="111">
        <v>2537693</v>
      </c>
      <c r="L27" s="111">
        <v>174740187</v>
      </c>
      <c r="M27" s="112">
        <v>122.5</v>
      </c>
      <c r="N27" s="112">
        <v>97.9</v>
      </c>
      <c r="O27" s="112">
        <v>45.1</v>
      </c>
      <c r="P27" s="113">
        <v>96.2</v>
      </c>
    </row>
    <row r="28" spans="2:16" s="114" customFormat="1" ht="24" customHeight="1">
      <c r="B28" s="173" t="s">
        <v>297</v>
      </c>
      <c r="C28" s="174"/>
      <c r="D28" s="111">
        <v>206461603</v>
      </c>
      <c r="E28" s="112">
        <v>117.3</v>
      </c>
      <c r="F28" s="111">
        <v>6378614</v>
      </c>
      <c r="G28" s="111">
        <v>212840217</v>
      </c>
      <c r="H28" s="112">
        <v>117.2</v>
      </c>
      <c r="I28" s="111">
        <v>202097693</v>
      </c>
      <c r="J28" s="112">
        <v>117.4</v>
      </c>
      <c r="K28" s="111">
        <v>2965003</v>
      </c>
      <c r="L28" s="111">
        <v>205062696</v>
      </c>
      <c r="M28" s="112">
        <v>117.4</v>
      </c>
      <c r="N28" s="112">
        <v>97.9</v>
      </c>
      <c r="O28" s="112">
        <v>46.5</v>
      </c>
      <c r="P28" s="113">
        <v>96.3</v>
      </c>
    </row>
    <row r="29" spans="2:16" s="114" customFormat="1" ht="24" customHeight="1">
      <c r="B29" s="173" t="s">
        <v>298</v>
      </c>
      <c r="C29" s="174"/>
      <c r="D29" s="111">
        <v>245962190</v>
      </c>
      <c r="E29" s="112">
        <v>119.1</v>
      </c>
      <c r="F29" s="111">
        <v>7324861</v>
      </c>
      <c r="G29" s="111">
        <v>253287051</v>
      </c>
      <c r="H29" s="112">
        <v>119</v>
      </c>
      <c r="I29" s="111">
        <v>241149187</v>
      </c>
      <c r="J29" s="112">
        <v>119.3</v>
      </c>
      <c r="K29" s="111">
        <v>3399048</v>
      </c>
      <c r="L29" s="111">
        <v>244548235</v>
      </c>
      <c r="M29" s="112">
        <v>119.3</v>
      </c>
      <c r="N29" s="112">
        <v>98</v>
      </c>
      <c r="O29" s="112">
        <v>46.4</v>
      </c>
      <c r="P29" s="113">
        <v>96.5</v>
      </c>
    </row>
    <row r="30" spans="2:16" s="114" customFormat="1" ht="24" customHeight="1">
      <c r="B30" s="173" t="s">
        <v>299</v>
      </c>
      <c r="C30" s="174"/>
      <c r="D30" s="111">
        <v>316184932</v>
      </c>
      <c r="E30" s="112">
        <v>128.6</v>
      </c>
      <c r="F30" s="111">
        <v>8141857</v>
      </c>
      <c r="G30" s="111">
        <v>324326789</v>
      </c>
      <c r="H30" s="112">
        <v>128</v>
      </c>
      <c r="I30" s="111">
        <v>309475581</v>
      </c>
      <c r="J30" s="112">
        <v>128.30000000000001</v>
      </c>
      <c r="K30" s="111">
        <v>3875286</v>
      </c>
      <c r="L30" s="111">
        <v>313350867</v>
      </c>
      <c r="M30" s="112">
        <v>128.1</v>
      </c>
      <c r="N30" s="112">
        <v>97.9</v>
      </c>
      <c r="O30" s="112">
        <v>47.6</v>
      </c>
      <c r="P30" s="113">
        <v>96.6</v>
      </c>
    </row>
    <row r="31" spans="2:16" s="114" customFormat="1" ht="24" customHeight="1">
      <c r="B31" s="173" t="s">
        <v>300</v>
      </c>
      <c r="C31" s="174"/>
      <c r="D31" s="111">
        <v>420272581</v>
      </c>
      <c r="E31" s="112">
        <v>132.9</v>
      </c>
      <c r="F31" s="111">
        <v>10484497</v>
      </c>
      <c r="G31" s="111">
        <v>430757078</v>
      </c>
      <c r="H31" s="112">
        <v>132.80000000000001</v>
      </c>
      <c r="I31" s="111">
        <v>410251929</v>
      </c>
      <c r="J31" s="112">
        <v>132.6</v>
      </c>
      <c r="K31" s="111">
        <v>5345667</v>
      </c>
      <c r="L31" s="111">
        <v>415597596</v>
      </c>
      <c r="M31" s="112">
        <v>132.6</v>
      </c>
      <c r="N31" s="112">
        <v>97.6</v>
      </c>
      <c r="O31" s="112">
        <v>51</v>
      </c>
      <c r="P31" s="113">
        <v>96.5</v>
      </c>
    </row>
    <row r="32" spans="2:16" s="114" customFormat="1" ht="24" customHeight="1">
      <c r="B32" s="173" t="s">
        <v>301</v>
      </c>
      <c r="C32" s="174"/>
      <c r="D32" s="111">
        <v>436780096</v>
      </c>
      <c r="E32" s="112">
        <v>103.9</v>
      </c>
      <c r="F32" s="111">
        <v>14110004</v>
      </c>
      <c r="G32" s="111">
        <v>450890100</v>
      </c>
      <c r="H32" s="112">
        <v>104.7</v>
      </c>
      <c r="I32" s="111">
        <v>426629013</v>
      </c>
      <c r="J32" s="112">
        <v>104</v>
      </c>
      <c r="K32" s="111">
        <v>7234474</v>
      </c>
      <c r="L32" s="111">
        <v>433863487</v>
      </c>
      <c r="M32" s="112">
        <v>104.4</v>
      </c>
      <c r="N32" s="112">
        <v>97.7</v>
      </c>
      <c r="O32" s="112">
        <v>51.3</v>
      </c>
      <c r="P32" s="113">
        <v>96.2</v>
      </c>
    </row>
    <row r="33" spans="2:16" s="114" customFormat="1" ht="24" customHeight="1">
      <c r="B33" s="173" t="s">
        <v>302</v>
      </c>
      <c r="C33" s="174"/>
      <c r="D33" s="111">
        <v>506533542</v>
      </c>
      <c r="E33" s="112">
        <v>116</v>
      </c>
      <c r="F33" s="111">
        <v>15850440</v>
      </c>
      <c r="G33" s="111">
        <v>522383982</v>
      </c>
      <c r="H33" s="112">
        <v>115.9</v>
      </c>
      <c r="I33" s="111">
        <v>495501589</v>
      </c>
      <c r="J33" s="112">
        <v>116.1</v>
      </c>
      <c r="K33" s="111">
        <v>7608890</v>
      </c>
      <c r="L33" s="111">
        <v>503110479</v>
      </c>
      <c r="M33" s="112">
        <v>116</v>
      </c>
      <c r="N33" s="112">
        <v>97.8</v>
      </c>
      <c r="O33" s="112">
        <v>48</v>
      </c>
      <c r="P33" s="113">
        <v>96.3</v>
      </c>
    </row>
    <row r="34" spans="2:16" s="114" customFormat="1" ht="24" customHeight="1">
      <c r="B34" s="173" t="s">
        <v>303</v>
      </c>
      <c r="C34" s="174"/>
      <c r="D34" s="111">
        <v>576960865</v>
      </c>
      <c r="E34" s="112">
        <v>113.9</v>
      </c>
      <c r="F34" s="111">
        <v>17992926</v>
      </c>
      <c r="G34" s="111">
        <v>594953791</v>
      </c>
      <c r="H34" s="112">
        <v>113.9</v>
      </c>
      <c r="I34" s="111">
        <v>565251884</v>
      </c>
      <c r="J34" s="112">
        <v>114.1</v>
      </c>
      <c r="K34" s="111">
        <v>8407330</v>
      </c>
      <c r="L34" s="111">
        <v>573659214</v>
      </c>
      <c r="M34" s="112">
        <v>114</v>
      </c>
      <c r="N34" s="112">
        <v>98</v>
      </c>
      <c r="O34" s="112">
        <v>46.7</v>
      </c>
      <c r="P34" s="113">
        <v>96.4</v>
      </c>
    </row>
    <row r="35" spans="2:16" s="114" customFormat="1" ht="24" customHeight="1">
      <c r="B35" s="173" t="s">
        <v>304</v>
      </c>
      <c r="C35" s="174"/>
      <c r="D35" s="111">
        <v>643154638</v>
      </c>
      <c r="E35" s="112">
        <v>111.5</v>
      </c>
      <c r="F35" s="111">
        <v>19974514</v>
      </c>
      <c r="G35" s="111">
        <v>663129152</v>
      </c>
      <c r="H35" s="112">
        <v>111.5</v>
      </c>
      <c r="I35" s="111">
        <v>631023266</v>
      </c>
      <c r="J35" s="112">
        <v>111.6</v>
      </c>
      <c r="K35" s="111">
        <v>9171395</v>
      </c>
      <c r="L35" s="111">
        <v>640194661</v>
      </c>
      <c r="M35" s="112">
        <v>111.6</v>
      </c>
      <c r="N35" s="112">
        <v>98.1</v>
      </c>
      <c r="O35" s="112">
        <v>45.9</v>
      </c>
      <c r="P35" s="113">
        <v>96.5</v>
      </c>
    </row>
    <row r="36" spans="2:16" s="114" customFormat="1" ht="24" customHeight="1">
      <c r="B36" s="173" t="s">
        <v>305</v>
      </c>
      <c r="C36" s="174"/>
      <c r="D36" s="111">
        <v>714807997</v>
      </c>
      <c r="E36" s="112">
        <v>111.1</v>
      </c>
      <c r="F36" s="111">
        <v>21627198</v>
      </c>
      <c r="G36" s="111">
        <v>736435195</v>
      </c>
      <c r="H36" s="112">
        <v>111.1</v>
      </c>
      <c r="I36" s="111">
        <v>702143091</v>
      </c>
      <c r="J36" s="112">
        <v>111.3</v>
      </c>
      <c r="K36" s="111">
        <v>9415037</v>
      </c>
      <c r="L36" s="111">
        <v>711558128</v>
      </c>
      <c r="M36" s="112">
        <v>111.1</v>
      </c>
      <c r="N36" s="112">
        <v>98.2</v>
      </c>
      <c r="O36" s="112">
        <v>43.5</v>
      </c>
      <c r="P36" s="113">
        <v>96.6</v>
      </c>
    </row>
    <row r="37" spans="2:16" s="114" customFormat="1" ht="24" customHeight="1">
      <c r="B37" s="173" t="s">
        <v>306</v>
      </c>
      <c r="C37" s="174"/>
      <c r="D37" s="111">
        <v>804593408</v>
      </c>
      <c r="E37" s="112">
        <v>112.6</v>
      </c>
      <c r="F37" s="111">
        <v>23496332</v>
      </c>
      <c r="G37" s="111">
        <v>828089740</v>
      </c>
      <c r="H37" s="112">
        <v>112.4</v>
      </c>
      <c r="I37" s="111">
        <v>790140783</v>
      </c>
      <c r="J37" s="112">
        <v>112.5</v>
      </c>
      <c r="K37" s="111">
        <v>9977156</v>
      </c>
      <c r="L37" s="111">
        <v>800117939</v>
      </c>
      <c r="M37" s="112">
        <v>112.4</v>
      </c>
      <c r="N37" s="112">
        <v>98.2</v>
      </c>
      <c r="O37" s="112">
        <v>42.5</v>
      </c>
      <c r="P37" s="113">
        <v>96.6</v>
      </c>
    </row>
    <row r="38" spans="2:16" s="114" customFormat="1" ht="24" customHeight="1">
      <c r="B38" s="173" t="s">
        <v>307</v>
      </c>
      <c r="C38" s="174"/>
      <c r="D38" s="111">
        <v>880017942</v>
      </c>
      <c r="E38" s="112">
        <v>109.4</v>
      </c>
      <c r="F38" s="111">
        <v>26423146</v>
      </c>
      <c r="G38" s="111">
        <v>906441088</v>
      </c>
      <c r="H38" s="112">
        <v>109.5</v>
      </c>
      <c r="I38" s="111">
        <v>864985369</v>
      </c>
      <c r="J38" s="112">
        <v>109.5</v>
      </c>
      <c r="K38" s="111">
        <v>11085669</v>
      </c>
      <c r="L38" s="111">
        <v>876071038</v>
      </c>
      <c r="M38" s="112">
        <v>109.5</v>
      </c>
      <c r="N38" s="112">
        <v>98.3</v>
      </c>
      <c r="O38" s="112">
        <v>42</v>
      </c>
      <c r="P38" s="113">
        <v>96.6</v>
      </c>
    </row>
    <row r="39" spans="2:16" s="114" customFormat="1" ht="24" customHeight="1">
      <c r="B39" s="173" t="s">
        <v>308</v>
      </c>
      <c r="C39" s="174"/>
      <c r="D39" s="111">
        <v>954855746</v>
      </c>
      <c r="E39" s="112">
        <v>108.5</v>
      </c>
      <c r="F39" s="111">
        <v>28909349</v>
      </c>
      <c r="G39" s="111">
        <v>983765095</v>
      </c>
      <c r="H39" s="112">
        <v>108.5</v>
      </c>
      <c r="I39" s="111">
        <v>939167342</v>
      </c>
      <c r="J39" s="112">
        <v>108.6</v>
      </c>
      <c r="K39" s="111">
        <v>11724379</v>
      </c>
      <c r="L39" s="111">
        <v>950891721</v>
      </c>
      <c r="M39" s="112">
        <v>108.5</v>
      </c>
      <c r="N39" s="112">
        <v>98.4</v>
      </c>
      <c r="O39" s="112">
        <v>40.6</v>
      </c>
      <c r="P39" s="113">
        <v>96.7</v>
      </c>
    </row>
    <row r="40" spans="2:16" s="114" customFormat="1" ht="24" customHeight="1">
      <c r="B40" s="173" t="s">
        <v>309</v>
      </c>
      <c r="C40" s="174"/>
      <c r="D40" s="111">
        <v>1036880379</v>
      </c>
      <c r="E40" s="112">
        <v>108.6</v>
      </c>
      <c r="F40" s="111">
        <v>31123648</v>
      </c>
      <c r="G40" s="111">
        <v>1068004027</v>
      </c>
      <c r="H40" s="112">
        <v>108.6</v>
      </c>
      <c r="I40" s="111">
        <v>1019791816</v>
      </c>
      <c r="J40" s="112">
        <v>108.6</v>
      </c>
      <c r="K40" s="111">
        <v>11781015</v>
      </c>
      <c r="L40" s="111">
        <v>1031572831</v>
      </c>
      <c r="M40" s="112">
        <v>108.5</v>
      </c>
      <c r="N40" s="112">
        <v>98.4</v>
      </c>
      <c r="O40" s="112">
        <v>37.9</v>
      </c>
      <c r="P40" s="113">
        <v>96.6</v>
      </c>
    </row>
    <row r="41" spans="2:16" s="114" customFormat="1" ht="24" customHeight="1">
      <c r="B41" s="173" t="s">
        <v>310</v>
      </c>
      <c r="C41" s="174"/>
      <c r="D41" s="111">
        <v>1104523814</v>
      </c>
      <c r="E41" s="112">
        <v>106.5</v>
      </c>
      <c r="F41" s="111">
        <v>34298810</v>
      </c>
      <c r="G41" s="111">
        <v>1138822624</v>
      </c>
      <c r="H41" s="112">
        <v>106.6</v>
      </c>
      <c r="I41" s="111">
        <v>1087772947</v>
      </c>
      <c r="J41" s="112">
        <v>106.7</v>
      </c>
      <c r="K41" s="111">
        <v>12414825</v>
      </c>
      <c r="L41" s="111">
        <v>1100187772</v>
      </c>
      <c r="M41" s="112">
        <v>106.7</v>
      </c>
      <c r="N41" s="112">
        <v>98.5</v>
      </c>
      <c r="O41" s="112">
        <v>36.200000000000003</v>
      </c>
      <c r="P41" s="113">
        <v>96.6</v>
      </c>
    </row>
    <row r="42" spans="2:16" s="114" customFormat="1" ht="24" customHeight="1">
      <c r="B42" s="173" t="s">
        <v>311</v>
      </c>
      <c r="C42" s="174"/>
      <c r="D42" s="111">
        <v>1200378763</v>
      </c>
      <c r="E42" s="112">
        <v>108.7</v>
      </c>
      <c r="F42" s="111">
        <v>36607459</v>
      </c>
      <c r="G42" s="111">
        <v>1236986222</v>
      </c>
      <c r="H42" s="112">
        <v>108.6</v>
      </c>
      <c r="I42" s="111">
        <v>1182747780</v>
      </c>
      <c r="J42" s="112">
        <v>108.7</v>
      </c>
      <c r="K42" s="111">
        <v>12688089</v>
      </c>
      <c r="L42" s="111">
        <v>1195435869</v>
      </c>
      <c r="M42" s="112">
        <v>108.7</v>
      </c>
      <c r="N42" s="112">
        <v>98.5</v>
      </c>
      <c r="O42" s="112">
        <v>34.700000000000003</v>
      </c>
      <c r="P42" s="113">
        <v>96.6</v>
      </c>
    </row>
    <row r="43" spans="2:16" s="114" customFormat="1" ht="24" customHeight="1">
      <c r="B43" s="173" t="s">
        <v>312</v>
      </c>
      <c r="C43" s="174"/>
      <c r="D43" s="111">
        <v>1278363381</v>
      </c>
      <c r="E43" s="112">
        <v>106.5</v>
      </c>
      <c r="F43" s="111">
        <v>39511346</v>
      </c>
      <c r="G43" s="111">
        <v>1317874727</v>
      </c>
      <c r="H43" s="112">
        <v>106.5</v>
      </c>
      <c r="I43" s="111">
        <v>1260683203</v>
      </c>
      <c r="J43" s="112">
        <v>106.6</v>
      </c>
      <c r="K43" s="111">
        <v>13179852</v>
      </c>
      <c r="L43" s="111">
        <v>1273863055</v>
      </c>
      <c r="M43" s="112">
        <v>106.6</v>
      </c>
      <c r="N43" s="112">
        <v>98.6</v>
      </c>
      <c r="O43" s="112">
        <v>33.4</v>
      </c>
      <c r="P43" s="113">
        <v>96.7</v>
      </c>
    </row>
    <row r="44" spans="2:16" s="114" customFormat="1" ht="24" customHeight="1">
      <c r="B44" s="173" t="s">
        <v>313</v>
      </c>
      <c r="C44" s="174"/>
      <c r="D44" s="111">
        <v>1367489389</v>
      </c>
      <c r="E44" s="112">
        <v>107</v>
      </c>
      <c r="F44" s="111">
        <v>41744499</v>
      </c>
      <c r="G44" s="111">
        <v>1409233888</v>
      </c>
      <c r="H44" s="112">
        <v>106.9</v>
      </c>
      <c r="I44" s="111">
        <v>1350219740</v>
      </c>
      <c r="J44" s="112">
        <v>107.1</v>
      </c>
      <c r="K44" s="111">
        <v>14331717</v>
      </c>
      <c r="L44" s="111">
        <v>1364551457</v>
      </c>
      <c r="M44" s="112">
        <v>107.1</v>
      </c>
      <c r="N44" s="112">
        <v>98.7</v>
      </c>
      <c r="O44" s="112">
        <v>34.299999999999997</v>
      </c>
      <c r="P44" s="113">
        <v>96.8</v>
      </c>
    </row>
    <row r="45" spans="2:16" s="114" customFormat="1" ht="24" customHeight="1">
      <c r="B45" s="173" t="s">
        <v>314</v>
      </c>
      <c r="C45" s="174"/>
      <c r="D45" s="111">
        <v>1478432342</v>
      </c>
      <c r="E45" s="112">
        <v>108.1</v>
      </c>
      <c r="F45" s="111">
        <v>42303283</v>
      </c>
      <c r="G45" s="111">
        <v>1520735625</v>
      </c>
      <c r="H45" s="112">
        <v>107.9</v>
      </c>
      <c r="I45" s="111">
        <v>1461135850</v>
      </c>
      <c r="J45" s="112">
        <v>108.2</v>
      </c>
      <c r="K45" s="111">
        <v>14863050</v>
      </c>
      <c r="L45" s="111">
        <v>1475998900</v>
      </c>
      <c r="M45" s="112">
        <v>108.2</v>
      </c>
      <c r="N45" s="112">
        <v>98.8</v>
      </c>
      <c r="O45" s="112">
        <v>35.1</v>
      </c>
      <c r="P45" s="113">
        <v>97.1</v>
      </c>
    </row>
    <row r="46" spans="2:16" s="114" customFormat="1" ht="24" customHeight="1">
      <c r="B46" s="173" t="s">
        <v>332</v>
      </c>
      <c r="C46" s="174"/>
      <c r="D46" s="111">
        <v>1571932275</v>
      </c>
      <c r="E46" s="112">
        <v>106.3</v>
      </c>
      <c r="F46" s="111">
        <v>43220119</v>
      </c>
      <c r="G46" s="111">
        <v>1615152394</v>
      </c>
      <c r="H46" s="112">
        <v>106.2</v>
      </c>
      <c r="I46" s="111">
        <v>1555468629</v>
      </c>
      <c r="J46" s="112">
        <v>106.5</v>
      </c>
      <c r="K46" s="111">
        <v>16342869</v>
      </c>
      <c r="L46" s="111">
        <v>1571811498</v>
      </c>
      <c r="M46" s="112">
        <v>106.5</v>
      </c>
      <c r="N46" s="112">
        <v>99</v>
      </c>
      <c r="O46" s="112">
        <v>37.799999999999997</v>
      </c>
      <c r="P46" s="113">
        <v>97.3</v>
      </c>
    </row>
    <row r="47" spans="2:16" s="114" customFormat="1" ht="24" customHeight="1">
      <c r="B47" s="173" t="s">
        <v>333</v>
      </c>
      <c r="C47" s="174"/>
      <c r="D47" s="111">
        <v>1638942846</v>
      </c>
      <c r="E47" s="112">
        <v>104.3</v>
      </c>
      <c r="F47" s="111">
        <v>40240148</v>
      </c>
      <c r="G47" s="111">
        <v>1679182994</v>
      </c>
      <c r="H47" s="112">
        <v>104</v>
      </c>
      <c r="I47" s="111">
        <v>1619392021</v>
      </c>
      <c r="J47" s="112">
        <v>104.1</v>
      </c>
      <c r="K47" s="111">
        <v>13801593</v>
      </c>
      <c r="L47" s="111">
        <v>1633193614</v>
      </c>
      <c r="M47" s="112">
        <v>103.9</v>
      </c>
      <c r="N47" s="112">
        <v>98.8</v>
      </c>
      <c r="O47" s="112">
        <v>34.299999999999997</v>
      </c>
      <c r="P47" s="113">
        <v>97.3</v>
      </c>
    </row>
    <row r="48" spans="2:16" s="114" customFormat="1" ht="24" customHeight="1">
      <c r="B48" s="173" t="s">
        <v>338</v>
      </c>
      <c r="C48" s="174"/>
      <c r="D48" s="111">
        <v>1734972902</v>
      </c>
      <c r="E48" s="112">
        <v>105.9</v>
      </c>
      <c r="F48" s="111">
        <v>42493912</v>
      </c>
      <c r="G48" s="111">
        <v>1777466814</v>
      </c>
      <c r="H48" s="112">
        <v>105.9</v>
      </c>
      <c r="I48" s="111">
        <v>1707102962</v>
      </c>
      <c r="J48" s="112">
        <v>105.4</v>
      </c>
      <c r="K48" s="111">
        <v>13993863</v>
      </c>
      <c r="L48" s="111">
        <v>1721096825</v>
      </c>
      <c r="M48" s="112">
        <v>105.4</v>
      </c>
      <c r="N48" s="112">
        <v>98.4</v>
      </c>
      <c r="O48" s="112">
        <v>32.9</v>
      </c>
      <c r="P48" s="113">
        <v>96.8</v>
      </c>
    </row>
    <row r="49" spans="2:16" s="114" customFormat="1" ht="24" customHeight="1">
      <c r="B49" s="173" t="s">
        <v>339</v>
      </c>
      <c r="C49" s="174"/>
      <c r="D49" s="111">
        <v>1765270386</v>
      </c>
      <c r="E49" s="112">
        <v>101.7</v>
      </c>
      <c r="F49" s="111">
        <v>51704804</v>
      </c>
      <c r="G49" s="111">
        <v>1816975190</v>
      </c>
      <c r="H49" s="112">
        <v>102.2</v>
      </c>
      <c r="I49" s="111">
        <v>1730522583</v>
      </c>
      <c r="J49" s="112">
        <v>101.4</v>
      </c>
      <c r="K49" s="111">
        <v>15807590</v>
      </c>
      <c r="L49" s="111">
        <v>1746330173</v>
      </c>
      <c r="M49" s="112">
        <v>101.5</v>
      </c>
      <c r="N49" s="112">
        <v>98</v>
      </c>
      <c r="O49" s="112">
        <v>30.6</v>
      </c>
      <c r="P49" s="113">
        <v>96.1</v>
      </c>
    </row>
    <row r="50" spans="2:16" s="114" customFormat="1" ht="24" customHeight="1">
      <c r="B50" s="173" t="s">
        <v>340</v>
      </c>
      <c r="C50" s="174"/>
      <c r="D50" s="111">
        <v>1728540411</v>
      </c>
      <c r="E50" s="112">
        <v>97.9</v>
      </c>
      <c r="F50" s="111">
        <v>67468693</v>
      </c>
      <c r="G50" s="111">
        <v>1796009104</v>
      </c>
      <c r="H50" s="112">
        <v>98.8</v>
      </c>
      <c r="I50" s="111">
        <v>1689115762</v>
      </c>
      <c r="J50" s="112">
        <v>97.6</v>
      </c>
      <c r="K50" s="111">
        <v>19384999</v>
      </c>
      <c r="L50" s="111">
        <v>1708500761</v>
      </c>
      <c r="M50" s="112">
        <v>97.8</v>
      </c>
      <c r="N50" s="112">
        <v>97.7</v>
      </c>
      <c r="O50" s="112">
        <v>28.7</v>
      </c>
      <c r="P50" s="113">
        <v>95.1</v>
      </c>
    </row>
    <row r="51" spans="2:16" s="114" customFormat="1" ht="24" customHeight="1">
      <c r="B51" s="173" t="s">
        <v>341</v>
      </c>
      <c r="C51" s="174"/>
      <c r="D51" s="111">
        <v>1653543092</v>
      </c>
      <c r="E51" s="112">
        <v>95.7</v>
      </c>
      <c r="F51" s="111">
        <v>82920733</v>
      </c>
      <c r="G51" s="111">
        <v>1736463825</v>
      </c>
      <c r="H51" s="112">
        <v>96.7</v>
      </c>
      <c r="I51" s="111">
        <v>1613997520</v>
      </c>
      <c r="J51" s="112">
        <v>95.6</v>
      </c>
      <c r="K51" s="111">
        <v>22409680</v>
      </c>
      <c r="L51" s="111">
        <v>1636407200</v>
      </c>
      <c r="M51" s="112">
        <v>95.8</v>
      </c>
      <c r="N51" s="112">
        <v>97.6</v>
      </c>
      <c r="O51" s="112">
        <v>27</v>
      </c>
      <c r="P51" s="113">
        <v>94.2</v>
      </c>
    </row>
    <row r="52" spans="2:16" s="114" customFormat="1" ht="24" customHeight="1">
      <c r="B52" s="173" t="s">
        <v>342</v>
      </c>
      <c r="C52" s="174"/>
      <c r="D52" s="111">
        <v>1732171131</v>
      </c>
      <c r="E52" s="112">
        <v>104.8</v>
      </c>
      <c r="F52" s="111">
        <v>94822522</v>
      </c>
      <c r="G52" s="111">
        <v>1826993653</v>
      </c>
      <c r="H52" s="112">
        <v>105.2</v>
      </c>
      <c r="I52" s="111">
        <v>1691804490</v>
      </c>
      <c r="J52" s="112">
        <v>104.8</v>
      </c>
      <c r="K52" s="111">
        <v>24906652</v>
      </c>
      <c r="L52" s="111">
        <v>1716711142</v>
      </c>
      <c r="M52" s="112">
        <v>104.9</v>
      </c>
      <c r="N52" s="112">
        <v>97.7</v>
      </c>
      <c r="O52" s="112">
        <v>26.3</v>
      </c>
      <c r="P52" s="113">
        <v>94</v>
      </c>
    </row>
    <row r="53" spans="2:16" s="114" customFormat="1" ht="24" customHeight="1">
      <c r="B53" s="173" t="s">
        <v>343</v>
      </c>
      <c r="C53" s="174"/>
      <c r="D53" s="111">
        <v>1797875784</v>
      </c>
      <c r="E53" s="112">
        <v>103.8</v>
      </c>
      <c r="F53" s="111">
        <v>105287633</v>
      </c>
      <c r="G53" s="111">
        <v>1903163417</v>
      </c>
      <c r="H53" s="112">
        <v>104.2</v>
      </c>
      <c r="I53" s="111">
        <v>1758977651</v>
      </c>
      <c r="J53" s="112">
        <v>104</v>
      </c>
      <c r="K53" s="111">
        <v>25144259</v>
      </c>
      <c r="L53" s="111">
        <v>1784121910</v>
      </c>
      <c r="M53" s="112">
        <v>103.9</v>
      </c>
      <c r="N53" s="112">
        <v>97.8</v>
      </c>
      <c r="O53" s="112">
        <v>23.9</v>
      </c>
      <c r="P53" s="113">
        <v>93.7</v>
      </c>
    </row>
    <row r="54" spans="2:16" s="114" customFormat="1" ht="24" customHeight="1">
      <c r="B54" s="173" t="s">
        <v>344</v>
      </c>
      <c r="C54" s="174"/>
      <c r="D54" s="111">
        <v>1843868983</v>
      </c>
      <c r="E54" s="112">
        <v>102.6</v>
      </c>
      <c r="F54" s="111">
        <v>112215595</v>
      </c>
      <c r="G54" s="111">
        <v>1956084578</v>
      </c>
      <c r="H54" s="112">
        <v>102.8</v>
      </c>
      <c r="I54" s="111">
        <v>1801237841</v>
      </c>
      <c r="J54" s="112">
        <v>102.4</v>
      </c>
      <c r="K54" s="111">
        <v>25657041</v>
      </c>
      <c r="L54" s="111">
        <v>1826894882</v>
      </c>
      <c r="M54" s="112">
        <v>102.4</v>
      </c>
      <c r="N54" s="112">
        <v>97.7</v>
      </c>
      <c r="O54" s="112">
        <v>22.9</v>
      </c>
      <c r="P54" s="113">
        <v>93.4</v>
      </c>
    </row>
    <row r="55" spans="2:16" s="114" customFormat="1" ht="24" customHeight="1">
      <c r="B55" s="173" t="s">
        <v>315</v>
      </c>
      <c r="C55" s="174"/>
      <c r="D55" s="111">
        <v>1766814658</v>
      </c>
      <c r="E55" s="112">
        <v>95.8</v>
      </c>
      <c r="F55" s="111">
        <v>120899488</v>
      </c>
      <c r="G55" s="111">
        <v>1887714146</v>
      </c>
      <c r="H55" s="112">
        <v>96.5</v>
      </c>
      <c r="I55" s="111">
        <v>1723647141</v>
      </c>
      <c r="J55" s="112">
        <v>95.7</v>
      </c>
      <c r="K55" s="111">
        <v>25418717</v>
      </c>
      <c r="L55" s="111">
        <v>1749065858</v>
      </c>
      <c r="M55" s="112">
        <v>95.7</v>
      </c>
      <c r="N55" s="112">
        <v>97.6</v>
      </c>
      <c r="O55" s="112">
        <v>21</v>
      </c>
      <c r="P55" s="113">
        <v>92.7</v>
      </c>
    </row>
    <row r="56" spans="2:16" s="114" customFormat="1" ht="24" customHeight="1">
      <c r="B56" s="173" t="s">
        <v>316</v>
      </c>
      <c r="C56" s="174"/>
      <c r="D56" s="111">
        <v>1725006475</v>
      </c>
      <c r="E56" s="112">
        <v>97.6</v>
      </c>
      <c r="F56" s="111">
        <v>121608444</v>
      </c>
      <c r="G56" s="111">
        <v>1846614919</v>
      </c>
      <c r="H56" s="112">
        <v>97.8</v>
      </c>
      <c r="I56" s="111">
        <v>1683850448</v>
      </c>
      <c r="J56" s="112">
        <v>97.7</v>
      </c>
      <c r="K56" s="111">
        <v>26809951</v>
      </c>
      <c r="L56" s="111">
        <v>1710660399</v>
      </c>
      <c r="M56" s="112">
        <v>97.8</v>
      </c>
      <c r="N56" s="112">
        <v>97.6</v>
      </c>
      <c r="O56" s="112">
        <v>22</v>
      </c>
      <c r="P56" s="113">
        <v>92.6</v>
      </c>
    </row>
    <row r="57" spans="2:16" s="114" customFormat="1" ht="24" customHeight="1">
      <c r="B57" s="173" t="s">
        <v>317</v>
      </c>
      <c r="C57" s="174"/>
      <c r="D57" s="111">
        <v>1662183366</v>
      </c>
      <c r="E57" s="112">
        <v>96.4</v>
      </c>
      <c r="F57" s="111">
        <v>122108674</v>
      </c>
      <c r="G57" s="111">
        <v>1784292040</v>
      </c>
      <c r="H57" s="112">
        <v>96.6</v>
      </c>
      <c r="I57" s="111">
        <v>1624167135</v>
      </c>
      <c r="J57" s="112">
        <v>96.5</v>
      </c>
      <c r="K57" s="111">
        <v>25341809</v>
      </c>
      <c r="L57" s="111">
        <v>1649508944</v>
      </c>
      <c r="M57" s="112">
        <v>96.4</v>
      </c>
      <c r="N57" s="112">
        <v>97.7</v>
      </c>
      <c r="O57" s="112">
        <v>20.8</v>
      </c>
      <c r="P57" s="113">
        <v>92.4</v>
      </c>
    </row>
    <row r="58" spans="2:16" s="114" customFormat="1" ht="24" customHeight="1">
      <c r="B58" s="173" t="s">
        <v>318</v>
      </c>
      <c r="C58" s="174"/>
      <c r="D58" s="111">
        <v>1630635525</v>
      </c>
      <c r="E58" s="112">
        <v>98.1</v>
      </c>
      <c r="F58" s="111">
        <v>122571249</v>
      </c>
      <c r="G58" s="111">
        <v>1753206774</v>
      </c>
      <c r="H58" s="112">
        <v>98.3</v>
      </c>
      <c r="I58" s="111">
        <v>1594300660</v>
      </c>
      <c r="J58" s="112">
        <v>98.2</v>
      </c>
      <c r="K58" s="111">
        <v>24317111</v>
      </c>
      <c r="L58" s="111">
        <v>1618617771</v>
      </c>
      <c r="M58" s="112">
        <v>98.1</v>
      </c>
      <c r="N58" s="112">
        <v>97.8</v>
      </c>
      <c r="O58" s="112">
        <v>19.8</v>
      </c>
      <c r="P58" s="113">
        <v>92.3</v>
      </c>
    </row>
    <row r="59" spans="2:16" s="114" customFormat="1" ht="24" customHeight="1">
      <c r="B59" s="173" t="s">
        <v>319</v>
      </c>
      <c r="C59" s="174"/>
      <c r="D59" s="111">
        <v>1567693141</v>
      </c>
      <c r="E59" s="112">
        <v>96.1</v>
      </c>
      <c r="F59" s="111">
        <v>123351922</v>
      </c>
      <c r="G59" s="111">
        <v>1691045063</v>
      </c>
      <c r="H59" s="112">
        <v>96.5</v>
      </c>
      <c r="I59" s="111">
        <v>1532438574</v>
      </c>
      <c r="J59" s="112">
        <v>96.1</v>
      </c>
      <c r="K59" s="111">
        <v>24246193</v>
      </c>
      <c r="L59" s="111">
        <v>1556684767</v>
      </c>
      <c r="M59" s="112">
        <v>96.2</v>
      </c>
      <c r="N59" s="112">
        <v>97.8</v>
      </c>
      <c r="O59" s="112">
        <v>19.7</v>
      </c>
      <c r="P59" s="113">
        <v>92.1</v>
      </c>
    </row>
    <row r="60" spans="2:16" s="114" customFormat="1" ht="24" customHeight="1">
      <c r="B60" s="173" t="s">
        <v>320</v>
      </c>
      <c r="C60" s="174"/>
      <c r="D60" s="111">
        <v>1493068333</v>
      </c>
      <c r="E60" s="112">
        <v>95.2</v>
      </c>
      <c r="F60" s="111">
        <v>122499051</v>
      </c>
      <c r="G60" s="111">
        <v>1615567384</v>
      </c>
      <c r="H60" s="112">
        <v>95.5</v>
      </c>
      <c r="I60" s="111">
        <v>1462559901</v>
      </c>
      <c r="J60" s="112">
        <v>95.4</v>
      </c>
      <c r="K60" s="111">
        <v>25801109</v>
      </c>
      <c r="L60" s="111">
        <v>1488361010</v>
      </c>
      <c r="M60" s="112">
        <v>95.6</v>
      </c>
      <c r="N60" s="112">
        <v>98</v>
      </c>
      <c r="O60" s="112">
        <v>21.1</v>
      </c>
      <c r="P60" s="113">
        <v>92.1</v>
      </c>
    </row>
    <row r="61" spans="2:16" s="114" customFormat="1" ht="24" customHeight="1">
      <c r="B61" s="173" t="s">
        <v>321</v>
      </c>
      <c r="C61" s="174"/>
      <c r="D61" s="111">
        <v>1484299892</v>
      </c>
      <c r="E61" s="112">
        <v>99.4</v>
      </c>
      <c r="F61" s="111">
        <v>113803672</v>
      </c>
      <c r="G61" s="111">
        <v>1598103564</v>
      </c>
      <c r="H61" s="112">
        <v>98.9</v>
      </c>
      <c r="I61" s="111">
        <v>1457061066</v>
      </c>
      <c r="J61" s="112">
        <v>99.6</v>
      </c>
      <c r="K61" s="111">
        <v>23905620</v>
      </c>
      <c r="L61" s="111">
        <v>1480966686</v>
      </c>
      <c r="M61" s="112">
        <v>99.5</v>
      </c>
      <c r="N61" s="112">
        <v>98.2</v>
      </c>
      <c r="O61" s="112">
        <v>21</v>
      </c>
      <c r="P61" s="113">
        <v>92.7</v>
      </c>
    </row>
    <row r="62" spans="2:16" s="114" customFormat="1" ht="24" customHeight="1">
      <c r="B62" s="173" t="s">
        <v>322</v>
      </c>
      <c r="C62" s="174"/>
      <c r="D62" s="111">
        <v>1503131269</v>
      </c>
      <c r="E62" s="112">
        <v>101.3</v>
      </c>
      <c r="F62" s="111">
        <v>104693046</v>
      </c>
      <c r="G62" s="111">
        <v>1607824315</v>
      </c>
      <c r="H62" s="112">
        <v>100.6</v>
      </c>
      <c r="I62" s="111">
        <v>1478193910</v>
      </c>
      <c r="J62" s="112">
        <v>101.5</v>
      </c>
      <c r="K62" s="111">
        <v>22495999</v>
      </c>
      <c r="L62" s="111">
        <v>1500689909</v>
      </c>
      <c r="M62" s="112">
        <v>101.3</v>
      </c>
      <c r="N62" s="112">
        <v>98.3</v>
      </c>
      <c r="O62" s="112">
        <v>21.5</v>
      </c>
      <c r="P62" s="113">
        <v>93.3</v>
      </c>
    </row>
    <row r="63" spans="2:16" s="114" customFormat="1" ht="24" customHeight="1">
      <c r="B63" s="173" t="s">
        <v>323</v>
      </c>
      <c r="C63" s="174"/>
      <c r="D63" s="111">
        <v>1538470836</v>
      </c>
      <c r="E63" s="112">
        <v>102.4</v>
      </c>
      <c r="F63" s="111">
        <v>95608708</v>
      </c>
      <c r="G63" s="111">
        <v>1634079544</v>
      </c>
      <c r="H63" s="112">
        <v>101.6</v>
      </c>
      <c r="I63" s="111">
        <v>1513312155</v>
      </c>
      <c r="J63" s="112">
        <v>102.4</v>
      </c>
      <c r="K63" s="111">
        <v>22056729</v>
      </c>
      <c r="L63" s="111">
        <v>1535368884</v>
      </c>
      <c r="M63" s="112">
        <v>102.3</v>
      </c>
      <c r="N63" s="112">
        <v>98.4</v>
      </c>
      <c r="O63" s="112">
        <v>23.1</v>
      </c>
      <c r="P63" s="113">
        <v>94</v>
      </c>
    </row>
    <row r="64" spans="2:16" s="114" customFormat="1" ht="24" customHeight="1">
      <c r="B64" s="173" t="s">
        <v>324</v>
      </c>
      <c r="C64" s="174"/>
      <c r="D64" s="111">
        <v>1627019983</v>
      </c>
      <c r="E64" s="112">
        <v>105.8</v>
      </c>
      <c r="F64" s="111">
        <v>86374318</v>
      </c>
      <c r="G64" s="111">
        <v>1713394301</v>
      </c>
      <c r="H64" s="112">
        <v>104.9</v>
      </c>
      <c r="I64" s="111">
        <v>1599703373</v>
      </c>
      <c r="J64" s="112">
        <v>105.7</v>
      </c>
      <c r="K64" s="111">
        <v>20033566</v>
      </c>
      <c r="L64" s="111">
        <v>1619736939</v>
      </c>
      <c r="M64" s="112">
        <v>105.5</v>
      </c>
      <c r="N64" s="112">
        <v>98.3</v>
      </c>
      <c r="O64" s="112">
        <v>23.2</v>
      </c>
      <c r="P64" s="113">
        <v>94.5</v>
      </c>
    </row>
    <row r="65" spans="2:16" s="114" customFormat="1" ht="24" customHeight="1">
      <c r="B65" s="173" t="s">
        <v>325</v>
      </c>
      <c r="C65" s="174"/>
      <c r="D65" s="111">
        <v>1622741423</v>
      </c>
      <c r="E65" s="112">
        <v>99.7</v>
      </c>
      <c r="F65" s="111">
        <v>83637674</v>
      </c>
      <c r="G65" s="111">
        <v>1706379097</v>
      </c>
      <c r="H65" s="112">
        <v>99.6</v>
      </c>
      <c r="I65" s="111">
        <v>1593489414</v>
      </c>
      <c r="J65" s="112">
        <v>99.6</v>
      </c>
      <c r="K65" s="111">
        <v>18714292</v>
      </c>
      <c r="L65" s="111">
        <v>1612203706</v>
      </c>
      <c r="M65" s="112">
        <v>99.5</v>
      </c>
      <c r="N65" s="112">
        <v>98.2</v>
      </c>
      <c r="O65" s="112">
        <v>22.4</v>
      </c>
      <c r="P65" s="113">
        <v>94.5</v>
      </c>
    </row>
    <row r="66" spans="2:16" s="114" customFormat="1" ht="24" customHeight="1">
      <c r="B66" s="173" t="s">
        <v>326</v>
      </c>
      <c r="C66" s="174"/>
      <c r="D66" s="111">
        <v>1534839353</v>
      </c>
      <c r="E66" s="112">
        <v>94.6</v>
      </c>
      <c r="F66" s="111">
        <v>84670847</v>
      </c>
      <c r="G66" s="111">
        <v>1619510200</v>
      </c>
      <c r="H66" s="112">
        <v>94.9</v>
      </c>
      <c r="I66" s="111">
        <v>1506813905</v>
      </c>
      <c r="J66" s="112">
        <v>94.6</v>
      </c>
      <c r="K66" s="111">
        <v>19344187</v>
      </c>
      <c r="L66" s="111">
        <v>1526158092</v>
      </c>
      <c r="M66" s="112">
        <v>94.7</v>
      </c>
      <c r="N66" s="112">
        <v>98.2</v>
      </c>
      <c r="O66" s="112">
        <v>22.8</v>
      </c>
      <c r="P66" s="113">
        <v>94.2</v>
      </c>
    </row>
    <row r="67" spans="2:16" s="114" customFormat="1" ht="24" customHeight="1">
      <c r="B67" s="173" t="s">
        <v>327</v>
      </c>
      <c r="C67" s="174"/>
      <c r="D67" s="111">
        <v>1523247361</v>
      </c>
      <c r="E67" s="112">
        <v>99.2</v>
      </c>
      <c r="F67" s="111">
        <v>85482518</v>
      </c>
      <c r="G67" s="111">
        <v>1608729879</v>
      </c>
      <c r="H67" s="112">
        <v>99.3</v>
      </c>
      <c r="I67" s="111">
        <v>1498156203</v>
      </c>
      <c r="J67" s="112">
        <v>99.4</v>
      </c>
      <c r="K67" s="111">
        <v>20611471</v>
      </c>
      <c r="L67" s="111">
        <v>1518767674</v>
      </c>
      <c r="M67" s="112">
        <v>99.5</v>
      </c>
      <c r="N67" s="112">
        <v>98.4</v>
      </c>
      <c r="O67" s="112">
        <v>24.1</v>
      </c>
      <c r="P67" s="113">
        <v>94.4</v>
      </c>
    </row>
    <row r="68" spans="2:16" s="114" customFormat="1" ht="24" customHeight="1">
      <c r="B68" s="173" t="s">
        <v>328</v>
      </c>
      <c r="C68" s="174"/>
      <c r="D68" s="111">
        <v>1530716832</v>
      </c>
      <c r="E68" s="112">
        <v>100.5</v>
      </c>
      <c r="F68" s="111">
        <v>82500950</v>
      </c>
      <c r="G68" s="111">
        <v>1613217782</v>
      </c>
      <c r="H68" s="112">
        <v>100.3</v>
      </c>
      <c r="I68" s="111">
        <v>1509038020</v>
      </c>
      <c r="J68" s="112">
        <v>100.7</v>
      </c>
      <c r="K68" s="111">
        <v>20392084</v>
      </c>
      <c r="L68" s="111">
        <v>1529430104</v>
      </c>
      <c r="M68" s="112">
        <v>100.7</v>
      </c>
      <c r="N68" s="112">
        <v>98.6</v>
      </c>
      <c r="O68" s="112">
        <v>24.7</v>
      </c>
      <c r="P68" s="113">
        <v>94.8</v>
      </c>
    </row>
    <row r="69" spans="2:16" s="114" customFormat="1" ht="24" customHeight="1">
      <c r="B69" s="173" t="s">
        <v>329</v>
      </c>
      <c r="C69" s="174"/>
      <c r="D69" s="111">
        <v>1511947618</v>
      </c>
      <c r="E69" s="112">
        <v>98.8</v>
      </c>
      <c r="F69" s="111">
        <v>76194978</v>
      </c>
      <c r="G69" s="111">
        <v>1588142596</v>
      </c>
      <c r="H69" s="112">
        <v>98.4</v>
      </c>
      <c r="I69" s="111">
        <v>1493407221</v>
      </c>
      <c r="J69" s="112">
        <v>99</v>
      </c>
      <c r="K69" s="111">
        <v>19129853</v>
      </c>
      <c r="L69" s="111">
        <v>1512537074</v>
      </c>
      <c r="M69" s="112">
        <v>98.9</v>
      </c>
      <c r="N69" s="112">
        <v>98.8</v>
      </c>
      <c r="O69" s="112">
        <v>25.1</v>
      </c>
      <c r="P69" s="113">
        <v>95.2</v>
      </c>
    </row>
    <row r="70" spans="2:16" s="114" customFormat="1" ht="24" customHeight="1">
      <c r="B70" s="173" t="s">
        <v>330</v>
      </c>
      <c r="C70" s="174"/>
      <c r="D70" s="111">
        <v>1533465760</v>
      </c>
      <c r="E70" s="112">
        <v>101.4</v>
      </c>
      <c r="F70" s="111">
        <v>69029442</v>
      </c>
      <c r="G70" s="111">
        <v>1602495202</v>
      </c>
      <c r="H70" s="112">
        <v>100.9</v>
      </c>
      <c r="I70" s="111">
        <v>1516950646</v>
      </c>
      <c r="J70" s="112">
        <v>101.6</v>
      </c>
      <c r="K70" s="111">
        <v>18147268</v>
      </c>
      <c r="L70" s="111">
        <v>1535097914</v>
      </c>
      <c r="M70" s="112">
        <v>101.5</v>
      </c>
      <c r="N70" s="112">
        <v>98.9</v>
      </c>
      <c r="O70" s="112">
        <v>26.3</v>
      </c>
      <c r="P70" s="113">
        <v>95.8</v>
      </c>
    </row>
    <row r="71" spans="2:16" s="114" customFormat="1" ht="24" customHeight="1">
      <c r="B71" s="173" t="s">
        <v>331</v>
      </c>
      <c r="C71" s="174"/>
      <c r="D71" s="111">
        <v>1559659542</v>
      </c>
      <c r="E71" s="112">
        <v>101.7</v>
      </c>
      <c r="F71" s="111">
        <v>60258832</v>
      </c>
      <c r="G71" s="111">
        <v>1619918374</v>
      </c>
      <c r="H71" s="112">
        <v>101.1</v>
      </c>
      <c r="I71" s="111">
        <v>1544406408</v>
      </c>
      <c r="J71" s="112">
        <v>101.8</v>
      </c>
      <c r="K71" s="111">
        <v>15933328</v>
      </c>
      <c r="L71" s="111">
        <v>1560339736</v>
      </c>
      <c r="M71" s="112">
        <v>101.6</v>
      </c>
      <c r="N71" s="112">
        <v>99</v>
      </c>
      <c r="O71" s="112">
        <v>26.4</v>
      </c>
      <c r="P71" s="113">
        <v>96.3</v>
      </c>
    </row>
    <row r="72" spans="2:16" s="110" customFormat="1" ht="24.75" customHeight="1">
      <c r="B72" s="173" t="s">
        <v>261</v>
      </c>
      <c r="C72" s="174"/>
      <c r="D72" s="111">
        <v>1557624460</v>
      </c>
      <c r="E72" s="112">
        <v>99.869517548849771</v>
      </c>
      <c r="F72" s="111">
        <v>53397681</v>
      </c>
      <c r="G72" s="111">
        <v>1611022141</v>
      </c>
      <c r="H72" s="112">
        <v>99.450822143708834</v>
      </c>
      <c r="I72" s="111">
        <v>1544460585</v>
      </c>
      <c r="J72" s="112">
        <v>100.00350794970284</v>
      </c>
      <c r="K72" s="111">
        <v>15965498</v>
      </c>
      <c r="L72" s="111">
        <v>1560426083</v>
      </c>
      <c r="M72" s="112">
        <v>100.0055338589416</v>
      </c>
      <c r="N72" s="112">
        <v>99.154874917667897</v>
      </c>
      <c r="O72" s="112">
        <v>29.899234762648213</v>
      </c>
      <c r="P72" s="113">
        <v>96.859381586860522</v>
      </c>
    </row>
    <row r="73" spans="2:16" s="110" customFormat="1" ht="24.75" customHeight="1">
      <c r="B73" s="173" t="s">
        <v>262</v>
      </c>
      <c r="C73" s="174"/>
      <c r="D73" s="111">
        <v>1564737218</v>
      </c>
      <c r="E73" s="112">
        <v>100.45664139095504</v>
      </c>
      <c r="F73" s="111">
        <v>44324196</v>
      </c>
      <c r="G73" s="111">
        <v>1609061414</v>
      </c>
      <c r="H73" s="112">
        <v>99.87829298244263</v>
      </c>
      <c r="I73" s="111">
        <v>1553006260</v>
      </c>
      <c r="J73" s="112">
        <v>100.55331130382974</v>
      </c>
      <c r="K73" s="111">
        <v>14324519</v>
      </c>
      <c r="L73" s="111">
        <v>1567330779</v>
      </c>
      <c r="M73" s="112">
        <v>100.44248786118246</v>
      </c>
      <c r="N73" s="112">
        <v>99.250292134356329</v>
      </c>
      <c r="O73" s="112">
        <v>32.317605941459156</v>
      </c>
      <c r="P73" s="113">
        <v>97.406523167051716</v>
      </c>
    </row>
    <row r="74" spans="2:16" s="110" customFormat="1" ht="24.75" customHeight="1">
      <c r="B74" s="173" t="s">
        <v>267</v>
      </c>
      <c r="C74" s="174"/>
      <c r="D74" s="111">
        <v>1586646119</v>
      </c>
      <c r="E74" s="112">
        <v>101.40016488059275</v>
      </c>
      <c r="F74" s="111">
        <v>36585631</v>
      </c>
      <c r="G74" s="111">
        <v>1623231750</v>
      </c>
      <c r="H74" s="112">
        <v>100.88065849300143</v>
      </c>
      <c r="I74" s="111">
        <v>1576020513</v>
      </c>
      <c r="J74" s="112">
        <v>101.48191630599092</v>
      </c>
      <c r="K74" s="111">
        <v>12311804</v>
      </c>
      <c r="L74" s="111">
        <v>1588332317</v>
      </c>
      <c r="M74" s="112">
        <v>101.33995569291376</v>
      </c>
      <c r="N74" s="112">
        <v>99.330310276957221</v>
      </c>
      <c r="O74" s="112">
        <v>33.652020379257635</v>
      </c>
      <c r="P74" s="113">
        <v>97.850003057172827</v>
      </c>
    </row>
    <row r="75" spans="2:16" s="110" customFormat="1" ht="24.75" customHeight="1">
      <c r="B75" s="173" t="s">
        <v>268</v>
      </c>
      <c r="C75" s="174"/>
      <c r="D75" s="111">
        <v>1670700565</v>
      </c>
      <c r="E75" s="112">
        <v>105.29761772290951</v>
      </c>
      <c r="F75" s="111">
        <v>31152206</v>
      </c>
      <c r="G75" s="111">
        <v>1701852771</v>
      </c>
      <c r="H75" s="112">
        <v>104.84348713607901</v>
      </c>
      <c r="I75" s="111">
        <v>1660413923</v>
      </c>
      <c r="J75" s="112">
        <v>105.35484210413955</v>
      </c>
      <c r="K75" s="111">
        <v>10625110</v>
      </c>
      <c r="L75" s="111">
        <v>1671039033</v>
      </c>
      <c r="M75" s="112">
        <v>105.20714179991089</v>
      </c>
      <c r="N75" s="112">
        <v>99.384291702804333</v>
      </c>
      <c r="O75" s="112">
        <v>34.107086990885975</v>
      </c>
      <c r="P75" s="113">
        <v>98.189400486042402</v>
      </c>
    </row>
    <row r="76" spans="2:16" s="110" customFormat="1" ht="24.75" customHeight="1">
      <c r="B76" s="173" t="s">
        <v>334</v>
      </c>
      <c r="C76" s="174"/>
      <c r="D76" s="111">
        <v>1727943288</v>
      </c>
      <c r="E76" s="112">
        <v>103.4262706435369</v>
      </c>
      <c r="F76" s="111">
        <v>27392180</v>
      </c>
      <c r="G76" s="111">
        <v>1755473625</v>
      </c>
      <c r="H76" s="112">
        <v>103.15073400670805</v>
      </c>
      <c r="I76" s="111">
        <v>1716763797</v>
      </c>
      <c r="J76" s="112">
        <v>103.39372449360027</v>
      </c>
      <c r="K76" s="111">
        <v>9931214</v>
      </c>
      <c r="L76" s="111">
        <v>1726833168</v>
      </c>
      <c r="M76" s="112">
        <v>103.33888879303036</v>
      </c>
      <c r="N76" s="112">
        <f t="shared" ref="N76:N82" si="0">I76/D76*100</f>
        <v>99.35301748167096</v>
      </c>
      <c r="O76" s="112">
        <f>K76/F76*100</f>
        <v>36.255653985918606</v>
      </c>
      <c r="P76" s="113">
        <f>L76/G76*100</f>
        <v>98.368505422575055</v>
      </c>
    </row>
    <row r="77" spans="2:16" s="110" customFormat="1" ht="24.75" customHeight="1">
      <c r="B77" s="173" t="s">
        <v>335</v>
      </c>
      <c r="C77" s="174"/>
      <c r="D77" s="111">
        <v>1702217153</v>
      </c>
      <c r="E77" s="112">
        <v>98.511170176784177</v>
      </c>
      <c r="F77" s="111">
        <v>25989793</v>
      </c>
      <c r="G77" s="111">
        <v>1728647346</v>
      </c>
      <c r="H77" s="112">
        <v>98.471849498735708</v>
      </c>
      <c r="I77" s="111">
        <v>1673754435</v>
      </c>
      <c r="J77" s="112">
        <v>97.494742021286925</v>
      </c>
      <c r="K77" s="111">
        <v>9794878</v>
      </c>
      <c r="L77" s="111">
        <v>1683989713</v>
      </c>
      <c r="M77" s="112">
        <v>97.518958067638877</v>
      </c>
      <c r="N77" s="112">
        <v>98.327903231979704</v>
      </c>
      <c r="O77" s="112">
        <v>37.687402896975748</v>
      </c>
      <c r="P77" s="113">
        <v>97.416614030424682</v>
      </c>
    </row>
    <row r="78" spans="2:16" s="110" customFormat="1" ht="24.75" customHeight="1">
      <c r="B78" s="175" t="s">
        <v>272</v>
      </c>
      <c r="C78" s="176"/>
      <c r="D78" s="111">
        <v>1671215081</v>
      </c>
      <c r="E78" s="112">
        <v>98.178724027932532</v>
      </c>
      <c r="F78" s="111">
        <v>41805115</v>
      </c>
      <c r="G78" s="111">
        <v>1713517656</v>
      </c>
      <c r="H78" s="112">
        <v>99.124767117190828</v>
      </c>
      <c r="I78" s="111">
        <v>1662801456</v>
      </c>
      <c r="J78" s="112">
        <v>99.345604183567104</v>
      </c>
      <c r="K78" s="111">
        <v>26150501</v>
      </c>
      <c r="L78" s="111">
        <v>1689449417</v>
      </c>
      <c r="M78" s="112">
        <v>100.32421243181311</v>
      </c>
      <c r="N78" s="112">
        <v>99.496556421991741</v>
      </c>
      <c r="O78" s="112">
        <v>62.553352622041579</v>
      </c>
      <c r="P78" s="113">
        <v>98.595390078665162</v>
      </c>
    </row>
    <row r="79" spans="2:16" s="110" customFormat="1" ht="24.75" customHeight="1">
      <c r="B79" s="165" t="s">
        <v>273</v>
      </c>
      <c r="C79" s="166"/>
      <c r="D79" s="120">
        <f>'③徴収実績（提出用）'!GR55</f>
        <v>1749395544</v>
      </c>
      <c r="E79" s="121">
        <f>D79/D78*100</f>
        <v>104.67806112383926</v>
      </c>
      <c r="F79" s="120">
        <f>'③徴収実績（提出用）'!GS55</f>
        <v>22208695</v>
      </c>
      <c r="G79" s="120">
        <f>'③徴収実績（提出用）'!GT55</f>
        <v>1772359162</v>
      </c>
      <c r="H79" s="121">
        <f>G79/G78*100</f>
        <v>103.43395971403986</v>
      </c>
      <c r="I79" s="120">
        <f>'③徴収実績（提出用）'!GU55</f>
        <v>1739796642</v>
      </c>
      <c r="J79" s="121">
        <f>I79/I78*100</f>
        <v>104.63044975827829</v>
      </c>
      <c r="K79" s="120">
        <f>'③徴収実績（提出用）'!GV55</f>
        <v>7905510</v>
      </c>
      <c r="L79" s="120">
        <f>'③徴収実績（提出用）'!GW55</f>
        <v>1748457074</v>
      </c>
      <c r="M79" s="121">
        <f>L79/L78*100</f>
        <v>103.49271522463108</v>
      </c>
      <c r="N79" s="121">
        <f t="shared" si="0"/>
        <v>99.451301792043438</v>
      </c>
      <c r="O79" s="121">
        <f>K79/F79*100</f>
        <v>35.596463457218</v>
      </c>
      <c r="P79" s="122">
        <f>L79/G79*100</f>
        <v>98.651397046802416</v>
      </c>
    </row>
    <row r="80" spans="2:16" s="110" customFormat="1" ht="24.75" customHeight="1">
      <c r="B80" s="167" t="s">
        <v>156</v>
      </c>
      <c r="C80" s="168"/>
      <c r="D80" s="111">
        <f>SUM('③徴収実績（提出用）'!GR5,'③徴収実績（提出用）'!GR6)</f>
        <v>943450571</v>
      </c>
      <c r="E80" s="112">
        <f>D80/D86*100</f>
        <v>105.86794425182471</v>
      </c>
      <c r="F80" s="111">
        <f>SUM('③徴収実績（提出用）'!GS5,'③徴収実績（提出用）'!GS6)</f>
        <v>11311296</v>
      </c>
      <c r="G80" s="111">
        <f>SUM('③徴収実績（提出用）'!GT5,'③徴収実績（提出用）'!GT6)</f>
        <v>954988935</v>
      </c>
      <c r="H80" s="112">
        <f>G80/G86*100</f>
        <v>104.4708942215083</v>
      </c>
      <c r="I80" s="111">
        <f>SUM('③徴収実績（提出用）'!GU5,'③徴収実績（提出用）'!GU6)</f>
        <v>938186993</v>
      </c>
      <c r="J80" s="112">
        <f>I80/I86*100</f>
        <v>105.82357424810445</v>
      </c>
      <c r="K80" s="111">
        <f>SUM('③徴収実績（提出用）'!GV5,'③徴収実績（提出用）'!GV6)</f>
        <v>3888406</v>
      </c>
      <c r="L80" s="111">
        <f>SUM('③徴収実績（提出用）'!GW5,'③徴収実績（提出用）'!GW6)</f>
        <v>942302467</v>
      </c>
      <c r="M80" s="112">
        <f>L80/L86*100</f>
        <v>104.50648552874713</v>
      </c>
      <c r="N80" s="112">
        <f t="shared" si="0"/>
        <v>99.442092870385252</v>
      </c>
      <c r="O80" s="112">
        <f t="shared" ref="O80:P82" si="1">K80/F80*100</f>
        <v>34.376308426549883</v>
      </c>
      <c r="P80" s="113">
        <f>L80/G80*100</f>
        <v>98.671558639577327</v>
      </c>
    </row>
    <row r="81" spans="2:16" s="110" customFormat="1" ht="24.75" customHeight="1">
      <c r="B81" s="171" t="s">
        <v>57</v>
      </c>
      <c r="C81" s="172"/>
      <c r="D81" s="111">
        <f>'③徴収実績（提出用）'!GR40</f>
        <v>782630626</v>
      </c>
      <c r="E81" s="112">
        <f>D81/D87*100</f>
        <v>103.3774010408524</v>
      </c>
      <c r="F81" s="111">
        <f>'③徴収実績（提出用）'!GS40</f>
        <v>10311025</v>
      </c>
      <c r="G81" s="111">
        <f>'③徴収実績（提出用）'!GT40</f>
        <v>793438524</v>
      </c>
      <c r="H81" s="112">
        <f>G81/G87*100</f>
        <v>102.34255876478761</v>
      </c>
      <c r="I81" s="111">
        <f>'③徴収実績（提出用）'!GU40</f>
        <v>778405853</v>
      </c>
      <c r="J81" s="112">
        <f>I81/I87*100</f>
        <v>103.32456692123455</v>
      </c>
      <c r="K81" s="111">
        <f>'③徴収実績（提出用）'!GV40</f>
        <v>3870999</v>
      </c>
      <c r="L81" s="111">
        <f>'③徴収実績（提出用）'!GW40</f>
        <v>782773724</v>
      </c>
      <c r="M81" s="112">
        <f>L81/L87*100</f>
        <v>102.42248267488709</v>
      </c>
      <c r="N81" s="112">
        <f t="shared" si="0"/>
        <v>99.460183021255801</v>
      </c>
      <c r="O81" s="112">
        <f t="shared" si="1"/>
        <v>37.542329690792137</v>
      </c>
      <c r="P81" s="113">
        <f t="shared" si="1"/>
        <v>98.655875700837541</v>
      </c>
    </row>
    <row r="82" spans="2:16" s="110" customFormat="1" ht="24.75" customHeight="1" thickBot="1">
      <c r="B82" s="169" t="s">
        <v>345</v>
      </c>
      <c r="C82" s="170"/>
      <c r="D82" s="115">
        <f>'③徴収実績（提出用）'!GR53</f>
        <v>23314347</v>
      </c>
      <c r="E82" s="116">
        <f>D82/D88*100</f>
        <v>101.38638182071907</v>
      </c>
      <c r="F82" s="115">
        <f>'③徴収実績（提出用）'!GS53</f>
        <v>586374</v>
      </c>
      <c r="G82" s="115">
        <f>'③徴収実績（提出用）'!GT53</f>
        <v>23931703</v>
      </c>
      <c r="H82" s="116">
        <f>G82/G88*100</f>
        <v>99.21586899827129</v>
      </c>
      <c r="I82" s="115">
        <f>'③徴収実績（提出用）'!GU53</f>
        <v>23203796</v>
      </c>
      <c r="J82" s="116">
        <f>I82/I88*100</f>
        <v>101.39787755648544</v>
      </c>
      <c r="K82" s="115">
        <f>'③徴収実績（提出用）'!GV53</f>
        <v>146105</v>
      </c>
      <c r="L82" s="115">
        <f>'③徴収実績（提出用）'!GW53</f>
        <v>23380883</v>
      </c>
      <c r="M82" s="116">
        <f>L82/L88*100</f>
        <v>99.404873001678254</v>
      </c>
      <c r="N82" s="116">
        <f t="shared" si="0"/>
        <v>99.525824163121541</v>
      </c>
      <c r="O82" s="116">
        <f t="shared" si="1"/>
        <v>24.91669139491178</v>
      </c>
      <c r="P82" s="117">
        <f t="shared" si="1"/>
        <v>97.698366890145678</v>
      </c>
    </row>
    <row r="83" spans="2:16" ht="24.75" customHeight="1"/>
    <row r="84" spans="2:16">
      <c r="E84" s="2"/>
      <c r="H84" s="2"/>
      <c r="J84" s="2"/>
      <c r="M84" s="2"/>
    </row>
    <row r="85" spans="2:16">
      <c r="B85" s="1" t="s">
        <v>157</v>
      </c>
    </row>
    <row r="86" spans="2:16">
      <c r="B86" s="1" t="s">
        <v>156</v>
      </c>
      <c r="D86" s="1">
        <v>891157921</v>
      </c>
      <c r="F86" s="1">
        <v>22798376</v>
      </c>
      <c r="G86" s="1">
        <v>914119614</v>
      </c>
      <c r="I86" s="1">
        <v>886557650</v>
      </c>
      <c r="K86" s="1">
        <v>14947922</v>
      </c>
      <c r="L86" s="1">
        <v>901668889</v>
      </c>
    </row>
    <row r="87" spans="2:16">
      <c r="B87" s="1" t="s">
        <v>57</v>
      </c>
      <c r="D87" s="1">
        <v>757061619</v>
      </c>
      <c r="F87" s="1">
        <v>17899553</v>
      </c>
      <c r="G87" s="1">
        <v>775277200</v>
      </c>
      <c r="I87" s="1">
        <v>753359899</v>
      </c>
      <c r="K87" s="1">
        <v>10583739</v>
      </c>
      <c r="L87" s="1">
        <v>764259666</v>
      </c>
    </row>
    <row r="88" spans="2:16">
      <c r="B88" s="1" t="s">
        <v>58</v>
      </c>
      <c r="D88" s="1">
        <v>22995541</v>
      </c>
      <c r="F88" s="1">
        <v>1107186</v>
      </c>
      <c r="G88" s="1">
        <v>24120842</v>
      </c>
      <c r="I88" s="1">
        <v>22883907</v>
      </c>
      <c r="K88" s="1">
        <v>618840</v>
      </c>
      <c r="L88" s="1">
        <v>23520862</v>
      </c>
    </row>
    <row r="91" spans="2:16" ht="14.4">
      <c r="I91" s="3"/>
      <c r="J91" s="3"/>
      <c r="K91" s="3"/>
    </row>
  </sheetData>
  <mergeCells count="89">
    <mergeCell ref="N4:P4"/>
    <mergeCell ref="N5:N6"/>
    <mergeCell ref="O5:O6"/>
    <mergeCell ref="P5:P6"/>
    <mergeCell ref="D5:E5"/>
    <mergeCell ref="G5:H5"/>
    <mergeCell ref="D4:H4"/>
    <mergeCell ref="I4:M4"/>
    <mergeCell ref="I5:J5"/>
    <mergeCell ref="L5:M5"/>
    <mergeCell ref="B4:C4"/>
    <mergeCell ref="B6:C6"/>
    <mergeCell ref="B7:C7"/>
    <mergeCell ref="B5:C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9:C79"/>
    <mergeCell ref="B80:C80"/>
    <mergeCell ref="B82:C82"/>
    <mergeCell ref="B81:C81"/>
    <mergeCell ref="B74:C74"/>
    <mergeCell ref="B75:C75"/>
    <mergeCell ref="B76:C76"/>
    <mergeCell ref="B77:C77"/>
    <mergeCell ref="B78:C78"/>
  </mergeCells>
  <phoneticPr fontId="3"/>
  <pageMargins left="0.23622047244094491" right="0.23622047244094491" top="0.19685039370078741" bottom="0.19685039370078741" header="0.31496062992125984" footer="0.31496062992125984"/>
  <pageSetup paperSize="9" scale="3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M43"/>
  <sheetViews>
    <sheetView view="pageBreakPreview" zoomScaleNormal="75" zoomScaleSheetLayoutView="100" workbookViewId="0">
      <pane xSplit="3" ySplit="4" topLeftCell="D5" activePane="bottomRight" state="frozen"/>
      <selection activeCell="B1" sqref="B1:H2"/>
      <selection pane="topRight" activeCell="B1" sqref="B1:H2"/>
      <selection pane="bottomLeft" activeCell="B1" sqref="B1:H2"/>
      <selection pane="bottomRight" activeCell="B1" sqref="B1:H2"/>
    </sheetView>
  </sheetViews>
  <sheetFormatPr defaultColWidth="9" defaultRowHeight="13.2"/>
  <cols>
    <col min="1" max="1" width="1.19921875" style="18" customWidth="1"/>
    <col min="2" max="2" width="9" style="18"/>
    <col min="3" max="3" width="16.09765625" style="18" customWidth="1"/>
    <col min="4" max="4" width="17.59765625" style="18" bestFit="1" customWidth="1"/>
    <col min="5" max="5" width="13.69921875" style="18" customWidth="1"/>
    <col min="6" max="6" width="15.796875" style="18" customWidth="1"/>
    <col min="7" max="7" width="17.59765625" style="18" bestFit="1" customWidth="1"/>
    <col min="8" max="8" width="12.59765625" style="18" customWidth="1"/>
    <col min="9" max="9" width="17.59765625" style="18" bestFit="1" customWidth="1"/>
    <col min="10" max="10" width="10.5" style="18" customWidth="1"/>
    <col min="11" max="13" width="8.59765625" style="18" customWidth="1"/>
    <col min="14" max="16384" width="9" style="18"/>
  </cols>
  <sheetData>
    <row r="1" spans="2:13" ht="14.25" customHeight="1">
      <c r="B1" s="196" t="s">
        <v>118</v>
      </c>
      <c r="C1" s="196"/>
    </row>
    <row r="2" spans="2:13" ht="15" customHeight="1">
      <c r="B2" s="197"/>
      <c r="C2" s="197"/>
      <c r="L2" s="18" t="s">
        <v>86</v>
      </c>
    </row>
    <row r="3" spans="2:13" ht="16.5" customHeight="1">
      <c r="B3" s="88"/>
      <c r="C3" s="104" t="s">
        <v>46</v>
      </c>
      <c r="D3" s="195" t="s">
        <v>47</v>
      </c>
      <c r="E3" s="195"/>
      <c r="F3" s="195"/>
      <c r="G3" s="195" t="s">
        <v>53</v>
      </c>
      <c r="H3" s="195"/>
      <c r="I3" s="195"/>
      <c r="J3" s="195" t="s">
        <v>87</v>
      </c>
      <c r="K3" s="195"/>
      <c r="L3" s="195"/>
      <c r="M3" s="195"/>
    </row>
    <row r="4" spans="2:13" ht="16.5" customHeight="1">
      <c r="B4" s="91" t="s">
        <v>60</v>
      </c>
      <c r="C4" s="94"/>
      <c r="D4" s="20" t="s">
        <v>48</v>
      </c>
      <c r="E4" s="20" t="s">
        <v>51</v>
      </c>
      <c r="F4" s="20" t="s">
        <v>61</v>
      </c>
      <c r="G4" s="20" t="s">
        <v>48</v>
      </c>
      <c r="H4" s="20" t="s">
        <v>51</v>
      </c>
      <c r="I4" s="19" t="s">
        <v>61</v>
      </c>
      <c r="J4" s="20" t="s">
        <v>55</v>
      </c>
      <c r="K4" s="103" t="s">
        <v>56</v>
      </c>
      <c r="L4" s="20" t="s">
        <v>61</v>
      </c>
      <c r="M4" s="20" t="s">
        <v>62</v>
      </c>
    </row>
    <row r="5" spans="2:13" ht="16.5" customHeight="1">
      <c r="B5" s="88" t="s">
        <v>63</v>
      </c>
      <c r="C5" s="93"/>
      <c r="D5" s="96">
        <f>D6+D27</f>
        <v>1567411404</v>
      </c>
      <c r="E5" s="96">
        <f t="shared" ref="E5:I5" si="0">E6+E27</f>
        <v>20784579</v>
      </c>
      <c r="F5" s="96">
        <f t="shared" si="0"/>
        <v>1588950906</v>
      </c>
      <c r="G5" s="96">
        <f t="shared" si="0"/>
        <v>1558352657</v>
      </c>
      <c r="H5" s="96">
        <f t="shared" si="0"/>
        <v>7292151</v>
      </c>
      <c r="I5" s="95">
        <f t="shared" si="0"/>
        <v>1566399730</v>
      </c>
      <c r="J5" s="101">
        <f>G5/D5*100</f>
        <v>99.422056839902893</v>
      </c>
      <c r="K5" s="85">
        <f t="shared" ref="J5:L10" si="1">H5/E5*100</f>
        <v>35.084429662972724</v>
      </c>
      <c r="L5" s="101">
        <f t="shared" si="1"/>
        <v>98.580750612568011</v>
      </c>
      <c r="M5" s="101">
        <v>98.529148120805658</v>
      </c>
    </row>
    <row r="6" spans="2:13" ht="16.5" customHeight="1">
      <c r="B6" s="89" t="s">
        <v>64</v>
      </c>
      <c r="C6" s="95"/>
      <c r="D6" s="96">
        <f>D7+D13+D19+D22+D24</f>
        <v>1567144711</v>
      </c>
      <c r="E6" s="96">
        <f t="shared" ref="E6:I6" si="2">E7+E13+E19+E22+E24</f>
        <v>20784579</v>
      </c>
      <c r="F6" s="96">
        <f t="shared" si="2"/>
        <v>1588684213</v>
      </c>
      <c r="G6" s="96">
        <f t="shared" si="2"/>
        <v>1558085964</v>
      </c>
      <c r="H6" s="96">
        <f t="shared" si="2"/>
        <v>7292151</v>
      </c>
      <c r="I6" s="95">
        <f t="shared" si="2"/>
        <v>1566133037</v>
      </c>
      <c r="J6" s="101">
        <f t="shared" si="1"/>
        <v>99.421958486895605</v>
      </c>
      <c r="K6" s="85">
        <f t="shared" si="1"/>
        <v>35.084429662972724</v>
      </c>
      <c r="L6" s="101">
        <f t="shared" si="1"/>
        <v>98.580512362654162</v>
      </c>
      <c r="M6" s="101">
        <v>98.52894341050218</v>
      </c>
    </row>
    <row r="7" spans="2:13" ht="16.5" customHeight="1">
      <c r="B7" s="89" t="s">
        <v>71</v>
      </c>
      <c r="C7" s="95"/>
      <c r="D7" s="96">
        <f t="shared" ref="D7:I7" si="3">D8+D9+D11+D12</f>
        <v>781929254</v>
      </c>
      <c r="E7" s="96">
        <f t="shared" si="3"/>
        <v>14369653</v>
      </c>
      <c r="F7" s="96">
        <f t="shared" si="3"/>
        <v>796298907</v>
      </c>
      <c r="G7" s="96">
        <f t="shared" si="3"/>
        <v>775207617</v>
      </c>
      <c r="H7" s="96">
        <f t="shared" si="3"/>
        <v>4878252</v>
      </c>
      <c r="I7" s="95">
        <f t="shared" si="3"/>
        <v>780085869</v>
      </c>
      <c r="J7" s="101">
        <f t="shared" si="1"/>
        <v>99.140377858276167</v>
      </c>
      <c r="K7" s="85">
        <f t="shared" si="1"/>
        <v>33.948293671392065</v>
      </c>
      <c r="L7" s="101">
        <f t="shared" si="1"/>
        <v>97.963950740422163</v>
      </c>
      <c r="M7" s="101">
        <v>97.954817608522617</v>
      </c>
    </row>
    <row r="8" spans="2:13" ht="16.5" customHeight="1">
      <c r="B8" s="89" t="s">
        <v>72</v>
      </c>
      <c r="C8" s="95"/>
      <c r="D8" s="96">
        <f>'③徴収実績（提出用）'!K55</f>
        <v>14902541</v>
      </c>
      <c r="E8" s="96">
        <f>'③徴収実績（提出用）'!L55</f>
        <v>329512</v>
      </c>
      <c r="F8" s="96">
        <f>'③徴収実績（提出用）'!M55</f>
        <v>15232053</v>
      </c>
      <c r="G8" s="96">
        <f>'③徴収実績（提出用）'!N55</f>
        <v>14759103</v>
      </c>
      <c r="H8" s="96">
        <f>'③徴収実績（提出用）'!O55</f>
        <v>120801</v>
      </c>
      <c r="I8" s="95">
        <f>'③徴収実績（提出用）'!P55</f>
        <v>14879904</v>
      </c>
      <c r="J8" s="101">
        <f t="shared" si="1"/>
        <v>99.037493002032335</v>
      </c>
      <c r="K8" s="85">
        <f t="shared" si="1"/>
        <v>36.660576853043288</v>
      </c>
      <c r="L8" s="101">
        <f t="shared" si="1"/>
        <v>97.68810547074645</v>
      </c>
      <c r="M8" s="101">
        <v>97.625930425150258</v>
      </c>
    </row>
    <row r="9" spans="2:13" ht="16.5" customHeight="1">
      <c r="B9" s="89" t="s">
        <v>73</v>
      </c>
      <c r="C9" s="95"/>
      <c r="D9" s="96">
        <f>'③徴収実績（提出用）'!T55</f>
        <v>591182145</v>
      </c>
      <c r="E9" s="96">
        <f>'③徴収実績（提出用）'!U55</f>
        <v>12837184</v>
      </c>
      <c r="F9" s="96">
        <f>'③徴収実績（提出用）'!V55</f>
        <v>604019329</v>
      </c>
      <c r="G9" s="96">
        <f>'③徴収実績（提出用）'!W55</f>
        <v>584961822</v>
      </c>
      <c r="H9" s="96">
        <f>'③徴収実績（提出用）'!X55</f>
        <v>4491274</v>
      </c>
      <c r="I9" s="95">
        <f>'③徴収実績（提出用）'!Y55</f>
        <v>589453096</v>
      </c>
      <c r="J9" s="101">
        <f t="shared" si="1"/>
        <v>98.94781615909595</v>
      </c>
      <c r="K9" s="85">
        <f t="shared" si="1"/>
        <v>34.986442509509871</v>
      </c>
      <c r="L9" s="101">
        <f t="shared" si="1"/>
        <v>97.588449193485999</v>
      </c>
      <c r="M9" s="101">
        <v>97.610550065245576</v>
      </c>
    </row>
    <row r="10" spans="2:13" ht="16.5" customHeight="1">
      <c r="B10" s="89" t="s">
        <v>117</v>
      </c>
      <c r="C10" s="95"/>
      <c r="D10" s="96">
        <f>'③徴収実績（提出用）'!AC55</f>
        <v>4576784</v>
      </c>
      <c r="E10" s="96">
        <f>'③徴収実績（提出用）'!AD55</f>
        <v>25315</v>
      </c>
      <c r="F10" s="96">
        <f>'③徴収実績（提出用）'!AE55</f>
        <v>4602099</v>
      </c>
      <c r="G10" s="96">
        <f>'③徴収実績（提出用）'!AF55</f>
        <v>4573363</v>
      </c>
      <c r="H10" s="96">
        <f>'③徴収実績（提出用）'!AG55</f>
        <v>25315</v>
      </c>
      <c r="I10" s="95">
        <f>'③徴収実績（提出用）'!AH55</f>
        <v>4598678</v>
      </c>
      <c r="J10" s="101">
        <f t="shared" ref="J10:J22" si="4">G10/D10*100</f>
        <v>99.925253190886878</v>
      </c>
      <c r="K10" s="85">
        <f t="shared" si="1"/>
        <v>100</v>
      </c>
      <c r="L10" s="101">
        <f>I10/F10*100</f>
        <v>99.925664354460864</v>
      </c>
      <c r="M10" s="101">
        <v>100.0081850945033</v>
      </c>
    </row>
    <row r="11" spans="2:13" ht="16.5" customHeight="1">
      <c r="B11" s="89" t="s">
        <v>74</v>
      </c>
      <c r="C11" s="95"/>
      <c r="D11" s="96">
        <f>'③徴収実績（提出用）'!AL55</f>
        <v>37129750</v>
      </c>
      <c r="E11" s="96">
        <f>'③徴収実績（提出用）'!AM55</f>
        <v>297927</v>
      </c>
      <c r="F11" s="96">
        <f>'③徴収実績（提出用）'!AN55</f>
        <v>37427677</v>
      </c>
      <c r="G11" s="96">
        <f>'③徴収実績（提出用）'!AO55</f>
        <v>37042484</v>
      </c>
      <c r="H11" s="96">
        <f>'③徴収実績（提出用）'!AP55</f>
        <v>70876</v>
      </c>
      <c r="I11" s="95">
        <f>'③徴収実績（提出用）'!AQ55</f>
        <v>37113360</v>
      </c>
      <c r="J11" s="101">
        <f t="shared" si="4"/>
        <v>99.7649701385008</v>
      </c>
      <c r="K11" s="85">
        <f t="shared" ref="K11:L22" si="5">H11/E11*100</f>
        <v>23.789720300610554</v>
      </c>
      <c r="L11" s="101">
        <f t="shared" si="5"/>
        <v>99.16020168710979</v>
      </c>
      <c r="M11" s="101">
        <v>99.128222831486852</v>
      </c>
    </row>
    <row r="12" spans="2:13" ht="16.5" customHeight="1">
      <c r="B12" s="89" t="s">
        <v>75</v>
      </c>
      <c r="C12" s="95"/>
      <c r="D12" s="96">
        <f>'③徴収実績（提出用）'!AU55</f>
        <v>138714818</v>
      </c>
      <c r="E12" s="96">
        <f>'③徴収実績（提出用）'!AV55</f>
        <v>905030</v>
      </c>
      <c r="F12" s="96">
        <f>'③徴収実績（提出用）'!AW55</f>
        <v>139619848</v>
      </c>
      <c r="G12" s="96">
        <f>'③徴収実績（提出用）'!AX55</f>
        <v>138444208</v>
      </c>
      <c r="H12" s="96">
        <f>'③徴収実績（提出用）'!AY55</f>
        <v>195301</v>
      </c>
      <c r="I12" s="95">
        <f>'③徴収実績（提出用）'!AZ55</f>
        <v>138639509</v>
      </c>
      <c r="J12" s="101">
        <f t="shared" si="4"/>
        <v>99.804916299569385</v>
      </c>
      <c r="K12" s="85">
        <f t="shared" si="5"/>
        <v>21.579505651746349</v>
      </c>
      <c r="L12" s="101">
        <f t="shared" si="5"/>
        <v>99.297851262522514</v>
      </c>
      <c r="M12" s="101">
        <v>99.212468887399737</v>
      </c>
    </row>
    <row r="13" spans="2:13" ht="16.5" customHeight="1">
      <c r="B13" s="89" t="s">
        <v>76</v>
      </c>
      <c r="C13" s="95"/>
      <c r="D13" s="96">
        <f>D14+D18</f>
        <v>701841463</v>
      </c>
      <c r="E13" s="96">
        <f t="shared" ref="E13:I13" si="6">E14+E18</f>
        <v>5719186</v>
      </c>
      <c r="F13" s="96">
        <f t="shared" si="6"/>
        <v>707560649</v>
      </c>
      <c r="G13" s="96">
        <f t="shared" si="6"/>
        <v>699695353</v>
      </c>
      <c r="H13" s="96">
        <f t="shared" si="6"/>
        <v>2237028</v>
      </c>
      <c r="I13" s="95">
        <f t="shared" si="6"/>
        <v>701932381</v>
      </c>
      <c r="J13" s="101">
        <f t="shared" si="4"/>
        <v>99.6942172679815</v>
      </c>
      <c r="K13" s="85">
        <f t="shared" si="5"/>
        <v>39.114447405627303</v>
      </c>
      <c r="L13" s="101">
        <f t="shared" si="5"/>
        <v>99.204553276393412</v>
      </c>
      <c r="M13" s="101">
        <v>99.105472590740902</v>
      </c>
    </row>
    <row r="14" spans="2:13" ht="16.5" customHeight="1">
      <c r="B14" s="89" t="s">
        <v>77</v>
      </c>
      <c r="C14" s="95"/>
      <c r="D14" s="96">
        <f t="shared" ref="D14:I14" si="7">D15+D16+D17</f>
        <v>695426589</v>
      </c>
      <c r="E14" s="96">
        <f t="shared" si="7"/>
        <v>5719186</v>
      </c>
      <c r="F14" s="96">
        <f t="shared" si="7"/>
        <v>701145775</v>
      </c>
      <c r="G14" s="96">
        <f t="shared" si="7"/>
        <v>693280479</v>
      </c>
      <c r="H14" s="96">
        <f t="shared" si="7"/>
        <v>2237028</v>
      </c>
      <c r="I14" s="95">
        <f t="shared" si="7"/>
        <v>695517507</v>
      </c>
      <c r="J14" s="101">
        <f t="shared" si="4"/>
        <v>99.691396614114794</v>
      </c>
      <c r="K14" s="85">
        <f t="shared" si="5"/>
        <v>39.114447405627303</v>
      </c>
      <c r="L14" s="101">
        <f t="shared" si="5"/>
        <v>99.197275630734566</v>
      </c>
      <c r="M14" s="101">
        <v>99.09699146326416</v>
      </c>
    </row>
    <row r="15" spans="2:13" ht="16.5" customHeight="1">
      <c r="B15" s="89" t="s">
        <v>65</v>
      </c>
      <c r="C15" s="95"/>
      <c r="D15" s="96">
        <f>'③徴収実績（提出用）'!BV55</f>
        <v>275306175</v>
      </c>
      <c r="E15" s="96">
        <f>'③徴収実績（提出用）'!BW55</f>
        <v>2463567</v>
      </c>
      <c r="F15" s="96">
        <f>'③徴収実績（提出用）'!BX55</f>
        <v>277769742</v>
      </c>
      <c r="G15" s="96">
        <f>'③徴収実績（提出用）'!BY55</f>
        <v>274386974</v>
      </c>
      <c r="H15" s="96">
        <f>'③徴収実績（提出用）'!BZ55</f>
        <v>978974</v>
      </c>
      <c r="I15" s="95">
        <f>'③徴収実績（提出用）'!CA55</f>
        <v>275365948</v>
      </c>
      <c r="J15" s="101">
        <f t="shared" si="4"/>
        <v>99.666116824295713</v>
      </c>
      <c r="K15" s="85">
        <f t="shared" si="5"/>
        <v>39.738070854172022</v>
      </c>
      <c r="L15" s="101">
        <f t="shared" si="5"/>
        <v>99.134609125280463</v>
      </c>
      <c r="M15" s="101">
        <v>99.028052553847772</v>
      </c>
    </row>
    <row r="16" spans="2:13" ht="16.5" customHeight="1">
      <c r="B16" s="89" t="s">
        <v>78</v>
      </c>
      <c r="C16" s="95"/>
      <c r="D16" s="96">
        <f>'③徴収実績（提出用）'!CE55</f>
        <v>321907291</v>
      </c>
      <c r="E16" s="96">
        <f>'③徴収実績（提出用）'!CF55</f>
        <v>2816932</v>
      </c>
      <c r="F16" s="96">
        <f>'③徴収実績（提出用）'!CG55</f>
        <v>324724223</v>
      </c>
      <c r="G16" s="96">
        <f>'③徴収実績（提出用）'!CH55</f>
        <v>320843549</v>
      </c>
      <c r="H16" s="96">
        <f>'③徴収実績（提出用）'!CI55</f>
        <v>1123224</v>
      </c>
      <c r="I16" s="95">
        <f>'③徴収実績（提出用）'!CJ55</f>
        <v>321966773</v>
      </c>
      <c r="J16" s="101">
        <f t="shared" si="4"/>
        <v>99.669550199780971</v>
      </c>
      <c r="K16" s="85">
        <f t="shared" si="5"/>
        <v>39.874018968154004</v>
      </c>
      <c r="L16" s="101">
        <f t="shared" si="5"/>
        <v>99.150833290314779</v>
      </c>
      <c r="M16" s="101">
        <v>99.035953822091756</v>
      </c>
    </row>
    <row r="17" spans="2:13" ht="16.5" customHeight="1">
      <c r="B17" s="89" t="s">
        <v>66</v>
      </c>
      <c r="C17" s="95"/>
      <c r="D17" s="96">
        <f>'③徴収実績（提出用）'!CN55</f>
        <v>98213123</v>
      </c>
      <c r="E17" s="96">
        <f>'③徴収実績（提出用）'!CO55</f>
        <v>438687</v>
      </c>
      <c r="F17" s="96">
        <f>'③徴収実績（提出用）'!CP55</f>
        <v>98651810</v>
      </c>
      <c r="G17" s="96">
        <f>'③徴収実績（提出用）'!CQ55</f>
        <v>98049956</v>
      </c>
      <c r="H17" s="96">
        <f>'③徴収実績（提出用）'!CR55</f>
        <v>134830</v>
      </c>
      <c r="I17" s="95">
        <f>'③徴収実績（提出用）'!CS55</f>
        <v>98184786</v>
      </c>
      <c r="J17" s="101">
        <f t="shared" si="4"/>
        <v>99.833864360468411</v>
      </c>
      <c r="K17" s="85">
        <f t="shared" si="5"/>
        <v>30.734897546542296</v>
      </c>
      <c r="L17" s="101">
        <f t="shared" si="5"/>
        <v>99.526593582013348</v>
      </c>
      <c r="M17" s="101">
        <v>99.489146087351202</v>
      </c>
    </row>
    <row r="18" spans="2:13" ht="16.5" customHeight="1">
      <c r="B18" s="89" t="s">
        <v>227</v>
      </c>
      <c r="C18" s="95"/>
      <c r="D18" s="96">
        <f>'③徴収実績（提出用）'!CW55</f>
        <v>6414874</v>
      </c>
      <c r="E18" s="98">
        <v>0</v>
      </c>
      <c r="F18" s="96">
        <f>'③徴収実績（提出用）'!CY55</f>
        <v>6414874</v>
      </c>
      <c r="G18" s="96">
        <f>'③徴収実績（提出用）'!CZ55</f>
        <v>6414874</v>
      </c>
      <c r="H18" s="98">
        <v>0</v>
      </c>
      <c r="I18" s="95">
        <f>'③徴収実績（提出用）'!DB55</f>
        <v>6414874</v>
      </c>
      <c r="J18" s="101">
        <f t="shared" si="4"/>
        <v>100</v>
      </c>
      <c r="K18" s="87">
        <v>0</v>
      </c>
      <c r="L18" s="101">
        <f t="shared" si="5"/>
        <v>100</v>
      </c>
      <c r="M18" s="101">
        <v>100</v>
      </c>
    </row>
    <row r="19" spans="2:13" ht="16.5" customHeight="1">
      <c r="B19" s="89" t="s">
        <v>79</v>
      </c>
      <c r="C19" s="95"/>
      <c r="D19" s="96">
        <f>D21</f>
        <v>11585478</v>
      </c>
      <c r="E19" s="96">
        <f>E21</f>
        <v>512697</v>
      </c>
      <c r="F19" s="96">
        <f t="shared" ref="F19:I19" si="8">F20+F21</f>
        <v>12853098</v>
      </c>
      <c r="G19" s="96">
        <f>G21</f>
        <v>11394479</v>
      </c>
      <c r="H19" s="96">
        <f>H21</f>
        <v>140013</v>
      </c>
      <c r="I19" s="95">
        <f t="shared" si="8"/>
        <v>12289414</v>
      </c>
      <c r="J19" s="97" t="s">
        <v>259</v>
      </c>
      <c r="K19" s="87" t="s">
        <v>259</v>
      </c>
      <c r="L19" s="101">
        <f t="shared" si="5"/>
        <v>95.614411404939105</v>
      </c>
      <c r="M19" s="97">
        <v>95.152549050360662</v>
      </c>
    </row>
    <row r="20" spans="2:13" ht="16.5" customHeight="1">
      <c r="B20" s="89" t="s">
        <v>269</v>
      </c>
      <c r="C20" s="95"/>
      <c r="D20" s="97" t="s">
        <v>107</v>
      </c>
      <c r="E20" s="98" t="s">
        <v>116</v>
      </c>
      <c r="F20" s="96">
        <f>'③徴収実績（提出用）'!DQ55</f>
        <v>754923</v>
      </c>
      <c r="G20" s="98" t="s">
        <v>116</v>
      </c>
      <c r="H20" s="98" t="s">
        <v>116</v>
      </c>
      <c r="I20" s="95">
        <f>'③徴収実績（提出用）'!DT55</f>
        <v>754922</v>
      </c>
      <c r="J20" s="97" t="s">
        <v>107</v>
      </c>
      <c r="K20" s="87" t="s">
        <v>107</v>
      </c>
      <c r="L20" s="101">
        <f t="shared" ref="L20:L21" si="9">I20/F20*100</f>
        <v>99.999867536159314</v>
      </c>
      <c r="M20" s="97">
        <v>100</v>
      </c>
    </row>
    <row r="21" spans="2:13" ht="16.5" customHeight="1">
      <c r="B21" s="89" t="s">
        <v>270</v>
      </c>
      <c r="C21" s="95"/>
      <c r="D21" s="96">
        <f>'③徴収実績（提出用）'!DX55</f>
        <v>11585478</v>
      </c>
      <c r="E21" s="96">
        <f>'③徴収実績（提出用）'!DY55</f>
        <v>512697</v>
      </c>
      <c r="F21" s="96">
        <f>'③徴収実績（提出用）'!DZ55</f>
        <v>12098175</v>
      </c>
      <c r="G21" s="100">
        <f>'③徴収実績（提出用）'!EA55</f>
        <v>11394479</v>
      </c>
      <c r="H21" s="100">
        <f>'③徴収実績（提出用）'!EB55</f>
        <v>140013</v>
      </c>
      <c r="I21" s="95">
        <f>'③徴収実績（提出用）'!EC55</f>
        <v>11534492</v>
      </c>
      <c r="J21" s="101">
        <f t="shared" si="4"/>
        <v>98.351393011147223</v>
      </c>
      <c r="K21" s="85">
        <f>IF(H21=0,0,H21/E21*100)</f>
        <v>27.309112399721474</v>
      </c>
      <c r="L21" s="101">
        <f t="shared" si="9"/>
        <v>95.340760073316844</v>
      </c>
      <c r="M21" s="101">
        <v>94.947890635217647</v>
      </c>
    </row>
    <row r="22" spans="2:13" ht="16.5" customHeight="1">
      <c r="B22" s="89" t="s">
        <v>80</v>
      </c>
      <c r="C22" s="95"/>
      <c r="D22" s="96">
        <f>'③徴収実績（提出用）'!EG55</f>
        <v>71788516</v>
      </c>
      <c r="E22" s="96">
        <f>'③徴収実績（提出用）'!EH55</f>
        <v>5977</v>
      </c>
      <c r="F22" s="96">
        <f>'③徴収実績（提出用）'!EI55</f>
        <v>71794493</v>
      </c>
      <c r="G22" s="96">
        <f>'③徴収実績（提出用）'!EJ55</f>
        <v>71788515</v>
      </c>
      <c r="H22" s="96">
        <f>'③徴収実績（提出用）'!EK55</f>
        <v>846</v>
      </c>
      <c r="I22" s="95">
        <f>'③徴収実績（提出用）'!EL55</f>
        <v>71789361</v>
      </c>
      <c r="J22" s="101">
        <f t="shared" si="4"/>
        <v>99.999998607019535</v>
      </c>
      <c r="K22" s="85">
        <f>IF(H22=0,0,H22/E22*100)</f>
        <v>14.154257988957673</v>
      </c>
      <c r="L22" s="101">
        <f t="shared" si="5"/>
        <v>99.992851819428537</v>
      </c>
      <c r="M22" s="101">
        <v>99.991231638298913</v>
      </c>
    </row>
    <row r="23" spans="2:13" ht="16.5" customHeight="1">
      <c r="B23" s="89" t="s">
        <v>81</v>
      </c>
      <c r="C23" s="95"/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0">
        <v>0</v>
      </c>
      <c r="J23" s="97">
        <v>0</v>
      </c>
      <c r="K23" s="87">
        <v>0</v>
      </c>
      <c r="L23" s="97">
        <v>0</v>
      </c>
      <c r="M23" s="97">
        <v>0</v>
      </c>
    </row>
    <row r="24" spans="2:13" ht="16.5" customHeight="1">
      <c r="B24" s="89" t="s">
        <v>82</v>
      </c>
      <c r="C24" s="95"/>
      <c r="D24" s="96">
        <f t="shared" ref="D24:I24" si="10">D25+D26</f>
        <v>0</v>
      </c>
      <c r="E24" s="96">
        <f t="shared" si="10"/>
        <v>177066</v>
      </c>
      <c r="F24" s="96">
        <f t="shared" si="10"/>
        <v>177066</v>
      </c>
      <c r="G24" s="96">
        <f t="shared" si="10"/>
        <v>0</v>
      </c>
      <c r="H24" s="96">
        <f t="shared" si="10"/>
        <v>36012</v>
      </c>
      <c r="I24" s="95">
        <f t="shared" si="10"/>
        <v>36012</v>
      </c>
      <c r="J24" s="101">
        <f>IF(D24=0,0,G24/D24*100)</f>
        <v>0</v>
      </c>
      <c r="K24" s="85">
        <f t="shared" ref="K24:L26" si="11">H24/E24*100</f>
        <v>20.338178984107621</v>
      </c>
      <c r="L24" s="101">
        <f t="shared" si="11"/>
        <v>20.338178984107621</v>
      </c>
      <c r="M24" s="101">
        <v>0</v>
      </c>
    </row>
    <row r="25" spans="2:13" ht="16.5" customHeight="1">
      <c r="B25" s="89" t="s">
        <v>164</v>
      </c>
      <c r="C25" s="95"/>
      <c r="D25" s="96">
        <f>'③徴収実績（提出用）'!EP60</f>
        <v>0</v>
      </c>
      <c r="E25" s="96">
        <f>'③徴収実績（提出用）'!EQ60</f>
        <v>176466</v>
      </c>
      <c r="F25" s="96">
        <f>'③徴収実績（提出用）'!ER60</f>
        <v>176466</v>
      </c>
      <c r="G25" s="96">
        <f>'③徴収実績（提出用）'!ES60</f>
        <v>0</v>
      </c>
      <c r="H25" s="96">
        <f>'③徴収実績（提出用）'!ET60</f>
        <v>36012</v>
      </c>
      <c r="I25" s="95">
        <f>'③徴収実績（提出用）'!EU60</f>
        <v>36012</v>
      </c>
      <c r="J25" s="101">
        <f>IF(D25=0,0,G25/D25*100)</f>
        <v>0</v>
      </c>
      <c r="K25" s="85">
        <f t="shared" si="11"/>
        <v>20.407330590595354</v>
      </c>
      <c r="L25" s="101">
        <f t="shared" si="11"/>
        <v>20.407330590595354</v>
      </c>
      <c r="M25" s="101">
        <v>0</v>
      </c>
    </row>
    <row r="26" spans="2:13" ht="16.5" customHeight="1">
      <c r="B26" s="89" t="s">
        <v>83</v>
      </c>
      <c r="C26" s="95"/>
      <c r="D26" s="96">
        <f>'③徴収実績（提出用）'!EP62</f>
        <v>0</v>
      </c>
      <c r="E26" s="96">
        <f>'③徴収実績（提出用）'!EQ62</f>
        <v>600</v>
      </c>
      <c r="F26" s="96">
        <f>'③徴収実績（提出用）'!ER62</f>
        <v>600</v>
      </c>
      <c r="G26" s="96">
        <f>'③徴収実績（提出用）'!ES62</f>
        <v>0</v>
      </c>
      <c r="H26" s="96">
        <f>'③徴収実績（提出用）'!ET62</f>
        <v>0</v>
      </c>
      <c r="I26" s="95">
        <f>'③徴収実績（提出用）'!EU62</f>
        <v>0</v>
      </c>
      <c r="J26" s="101">
        <f>IF(D26=0,0,G26/D26*100)</f>
        <v>0</v>
      </c>
      <c r="K26" s="85">
        <f t="shared" si="11"/>
        <v>0</v>
      </c>
      <c r="L26" s="101">
        <f t="shared" ref="L26:L33" si="12">I26/F26*100</f>
        <v>0</v>
      </c>
      <c r="M26" s="101">
        <v>0</v>
      </c>
    </row>
    <row r="27" spans="2:13" ht="16.5" customHeight="1">
      <c r="B27" s="89" t="s">
        <v>224</v>
      </c>
      <c r="C27" s="95"/>
      <c r="D27" s="98">
        <f>'③徴収実績（提出用）'!EY55</f>
        <v>266693</v>
      </c>
      <c r="E27" s="98">
        <f>'③徴収実績（提出用）'!EZ55</f>
        <v>0</v>
      </c>
      <c r="F27" s="98">
        <f>'③徴収実績（提出用）'!FA55</f>
        <v>266693</v>
      </c>
      <c r="G27" s="98">
        <f>'③徴収実績（提出用）'!FB55</f>
        <v>266693</v>
      </c>
      <c r="H27" s="98">
        <f>'③徴収実績（提出用）'!FC55</f>
        <v>0</v>
      </c>
      <c r="I27" s="90">
        <f>'③徴収実績（提出用）'!FD55</f>
        <v>266693</v>
      </c>
      <c r="J27" s="97">
        <f>D27/G27*100</f>
        <v>100</v>
      </c>
      <c r="K27" s="85">
        <v>0</v>
      </c>
      <c r="L27" s="101">
        <f t="shared" si="12"/>
        <v>100</v>
      </c>
      <c r="M27" s="97">
        <v>100</v>
      </c>
    </row>
    <row r="28" spans="2:13" ht="16.5" customHeight="1">
      <c r="B28" s="89" t="s">
        <v>67</v>
      </c>
      <c r="C28" s="95"/>
      <c r="D28" s="96">
        <f>D29+D30+D31+D37</f>
        <v>181984140</v>
      </c>
      <c r="E28" s="96">
        <f t="shared" ref="E28:F28" si="13">E29+E30+E31+E37</f>
        <v>1424116</v>
      </c>
      <c r="F28" s="96">
        <f t="shared" si="13"/>
        <v>183408256</v>
      </c>
      <c r="G28" s="96">
        <f>G29+G30+G31+G37</f>
        <v>181443985</v>
      </c>
      <c r="H28" s="96">
        <f t="shared" ref="H28:I28" si="14">H29+H30+H31+H37</f>
        <v>613359</v>
      </c>
      <c r="I28" s="95">
        <f t="shared" si="14"/>
        <v>182057344</v>
      </c>
      <c r="J28" s="101">
        <f t="shared" ref="J28:K33" si="15">G28/D28*100</f>
        <v>99.703185673213056</v>
      </c>
      <c r="K28" s="85">
        <f t="shared" si="15"/>
        <v>43.06945501630485</v>
      </c>
      <c r="L28" s="101">
        <f t="shared" si="12"/>
        <v>99.263439918429839</v>
      </c>
      <c r="M28" s="101">
        <v>99.159004408265133</v>
      </c>
    </row>
    <row r="29" spans="2:13" ht="16.5" customHeight="1">
      <c r="B29" s="89" t="s">
        <v>217</v>
      </c>
      <c r="C29" s="95"/>
      <c r="D29" s="96">
        <f>'③徴収実績（提出用）'!FH55</f>
        <v>372482</v>
      </c>
      <c r="E29" s="98">
        <f>'③徴収実績（提出用）'!FI55</f>
        <v>8007</v>
      </c>
      <c r="F29" s="96">
        <f>'③徴収実績（提出用）'!FJ55</f>
        <v>380489</v>
      </c>
      <c r="G29" s="96">
        <f>'③徴収実績（提出用）'!FK55</f>
        <v>372228</v>
      </c>
      <c r="H29" s="98">
        <f>'③徴収実績（提出用）'!FL55</f>
        <v>8007</v>
      </c>
      <c r="I29" s="95">
        <f>'③徴収実績（提出用）'!FM55</f>
        <v>380235</v>
      </c>
      <c r="J29" s="101">
        <f t="shared" si="15"/>
        <v>99.93180878539097</v>
      </c>
      <c r="K29" s="85">
        <f t="shared" si="15"/>
        <v>100</v>
      </c>
      <c r="L29" s="101">
        <f t="shared" si="12"/>
        <v>99.933243799426535</v>
      </c>
      <c r="M29" s="101">
        <v>96.781757289361764</v>
      </c>
    </row>
    <row r="30" spans="2:13" ht="16.5" customHeight="1">
      <c r="B30" s="89" t="s">
        <v>218</v>
      </c>
      <c r="C30" s="95"/>
      <c r="D30" s="96">
        <f>'③徴収実績（提出用）'!FQ55</f>
        <v>41370193</v>
      </c>
      <c r="E30" s="96">
        <f>'③徴収実績（提出用）'!FR55</f>
        <v>174523</v>
      </c>
      <c r="F30" s="96">
        <f>'③徴収実績（提出用）'!FS55</f>
        <v>41544716</v>
      </c>
      <c r="G30" s="96">
        <f>'③徴収実績（提出用）'!FT55</f>
        <v>41307635</v>
      </c>
      <c r="H30" s="96">
        <f>'③徴収実績（提出用）'!FU55</f>
        <v>115235</v>
      </c>
      <c r="I30" s="95">
        <f>'③徴収実績（提出用）'!FV55</f>
        <v>41422870</v>
      </c>
      <c r="J30" s="101">
        <f t="shared" si="15"/>
        <v>99.848784848550252</v>
      </c>
      <c r="K30" s="85">
        <f t="shared" si="15"/>
        <v>66.02854638070626</v>
      </c>
      <c r="L30" s="101">
        <f t="shared" si="12"/>
        <v>99.70671119764063</v>
      </c>
      <c r="M30" s="101">
        <v>99.602821590520094</v>
      </c>
    </row>
    <row r="31" spans="2:13" ht="16.5" customHeight="1">
      <c r="B31" s="89" t="s">
        <v>219</v>
      </c>
      <c r="C31" s="95"/>
      <c r="D31" s="96">
        <f t="shared" ref="D31:I31" si="16">D32+D33</f>
        <v>140193424</v>
      </c>
      <c r="E31" s="96">
        <f t="shared" si="16"/>
        <v>1241586</v>
      </c>
      <c r="F31" s="96">
        <f t="shared" si="16"/>
        <v>141435010</v>
      </c>
      <c r="G31" s="96">
        <f t="shared" si="16"/>
        <v>139716081</v>
      </c>
      <c r="H31" s="96">
        <f t="shared" si="16"/>
        <v>490117</v>
      </c>
      <c r="I31" s="95">
        <f t="shared" si="16"/>
        <v>140206198</v>
      </c>
      <c r="J31" s="101">
        <f t="shared" si="15"/>
        <v>99.65951113370339</v>
      </c>
      <c r="K31" s="85">
        <f t="shared" si="15"/>
        <v>39.475074622297612</v>
      </c>
      <c r="L31" s="101">
        <f t="shared" si="12"/>
        <v>99.131182583435319</v>
      </c>
      <c r="M31" s="101">
        <v>99.028123734217147</v>
      </c>
    </row>
    <row r="32" spans="2:13" ht="16.5" customHeight="1">
      <c r="B32" s="89" t="s">
        <v>85</v>
      </c>
      <c r="C32" s="95"/>
      <c r="D32" s="96">
        <f>'③徴収実績（提出用）'!FZ60</f>
        <v>71152874</v>
      </c>
      <c r="E32" s="96">
        <f>'③徴収実績（提出用）'!GA60</f>
        <v>648927</v>
      </c>
      <c r="F32" s="96">
        <f>'③徴収実績（提出用）'!GB60</f>
        <v>71801801</v>
      </c>
      <c r="G32" s="96">
        <f>'③徴収実績（提出用）'!GC60</f>
        <v>70928055</v>
      </c>
      <c r="H32" s="96">
        <f>'③徴収実績（提出用）'!GD60</f>
        <v>254399</v>
      </c>
      <c r="I32" s="95">
        <f>'③徴収実績（提出用）'!GE60</f>
        <v>71182454</v>
      </c>
      <c r="J32" s="101">
        <f t="shared" si="15"/>
        <v>99.684033845210536</v>
      </c>
      <c r="K32" s="85">
        <f t="shared" si="15"/>
        <v>39.203022836158766</v>
      </c>
      <c r="L32" s="101">
        <f t="shared" si="12"/>
        <v>99.137421357996303</v>
      </c>
      <c r="M32" s="97">
        <v>99.009138180571995</v>
      </c>
    </row>
    <row r="33" spans="2:13" ht="16.5" customHeight="1">
      <c r="B33" s="89" t="s">
        <v>165</v>
      </c>
      <c r="C33" s="95"/>
      <c r="D33" s="96">
        <f>'③徴収実績（提出用）'!FZ62</f>
        <v>69040550</v>
      </c>
      <c r="E33" s="96">
        <f>'③徴収実績（提出用）'!GA62</f>
        <v>592659</v>
      </c>
      <c r="F33" s="96">
        <f>'③徴収実績（提出用）'!GB62</f>
        <v>69633209</v>
      </c>
      <c r="G33" s="96">
        <f>'③徴収実績（提出用）'!GC62</f>
        <v>68788026</v>
      </c>
      <c r="H33" s="96">
        <f>'③徴収実績（提出用）'!GD62</f>
        <v>235718</v>
      </c>
      <c r="I33" s="95">
        <f>'③徴収実績（提出用）'!GE62</f>
        <v>69023744</v>
      </c>
      <c r="J33" s="101">
        <f t="shared" si="15"/>
        <v>99.634238139759887</v>
      </c>
      <c r="K33" s="85">
        <f t="shared" si="15"/>
        <v>39.772955443180649</v>
      </c>
      <c r="L33" s="101">
        <f t="shared" si="12"/>
        <v>99.124749514272708</v>
      </c>
      <c r="M33" s="101">
        <v>99.048535647528666</v>
      </c>
    </row>
    <row r="34" spans="2:13" ht="16.5" customHeight="1">
      <c r="B34" s="89" t="s">
        <v>220</v>
      </c>
      <c r="C34" s="95"/>
      <c r="D34" s="98" t="s">
        <v>108</v>
      </c>
      <c r="E34" s="98" t="s">
        <v>108</v>
      </c>
      <c r="F34" s="98" t="s">
        <v>108</v>
      </c>
      <c r="G34" s="98" t="s">
        <v>108</v>
      </c>
      <c r="H34" s="98" t="s">
        <v>108</v>
      </c>
      <c r="I34" s="90" t="s">
        <v>108</v>
      </c>
      <c r="J34" s="98" t="s">
        <v>108</v>
      </c>
      <c r="K34" s="86" t="s">
        <v>108</v>
      </c>
      <c r="L34" s="98" t="s">
        <v>226</v>
      </c>
      <c r="M34" s="98" t="s">
        <v>116</v>
      </c>
    </row>
    <row r="35" spans="2:13" ht="16.5" customHeight="1">
      <c r="B35" s="89" t="s">
        <v>221</v>
      </c>
      <c r="C35" s="95"/>
      <c r="D35" s="98" t="s">
        <v>107</v>
      </c>
      <c r="E35" s="98" t="s">
        <v>109</v>
      </c>
      <c r="F35" s="98" t="s">
        <v>109</v>
      </c>
      <c r="G35" s="98" t="s">
        <v>109</v>
      </c>
      <c r="H35" s="98" t="s">
        <v>109</v>
      </c>
      <c r="I35" s="90" t="s">
        <v>109</v>
      </c>
      <c r="J35" s="98" t="s">
        <v>109</v>
      </c>
      <c r="K35" s="86" t="s">
        <v>109</v>
      </c>
      <c r="L35" s="98" t="s">
        <v>226</v>
      </c>
      <c r="M35" s="98" t="s">
        <v>116</v>
      </c>
    </row>
    <row r="36" spans="2:13" ht="16.5" customHeight="1">
      <c r="B36" s="89" t="s">
        <v>222</v>
      </c>
      <c r="C36" s="95"/>
      <c r="D36" s="98" t="s">
        <v>110</v>
      </c>
      <c r="E36" s="98" t="s">
        <v>110</v>
      </c>
      <c r="F36" s="98" t="s">
        <v>110</v>
      </c>
      <c r="G36" s="98" t="s">
        <v>110</v>
      </c>
      <c r="H36" s="98" t="s">
        <v>110</v>
      </c>
      <c r="I36" s="90" t="s">
        <v>110</v>
      </c>
      <c r="J36" s="98" t="s">
        <v>110</v>
      </c>
      <c r="K36" s="86" t="s">
        <v>110</v>
      </c>
      <c r="L36" s="98" t="s">
        <v>226</v>
      </c>
      <c r="M36" s="98" t="s">
        <v>116</v>
      </c>
    </row>
    <row r="37" spans="2:13" ht="16.5" customHeight="1">
      <c r="B37" s="89" t="s">
        <v>223</v>
      </c>
      <c r="C37" s="95"/>
      <c r="D37" s="98">
        <f>'③徴収実績（提出用）'!GI55</f>
        <v>48041</v>
      </c>
      <c r="E37" s="98">
        <f>'③徴収実績（提出用）'!GJ55</f>
        <v>0</v>
      </c>
      <c r="F37" s="98">
        <f>'③徴収実績（提出用）'!GK55</f>
        <v>48041</v>
      </c>
      <c r="G37" s="98">
        <f>'③徴収実績（提出用）'!GL55</f>
        <v>48041</v>
      </c>
      <c r="H37" s="98">
        <f>'③徴収実績（提出用）'!GM55</f>
        <v>0</v>
      </c>
      <c r="I37" s="90">
        <f>'③徴収実績（提出用）'!GN55</f>
        <v>48041</v>
      </c>
      <c r="J37" s="97">
        <f>D37/G37*100</f>
        <v>100</v>
      </c>
      <c r="K37" s="87">
        <v>0</v>
      </c>
      <c r="L37" s="97">
        <f t="shared" ref="L37" si="17">I37/F37*100</f>
        <v>100</v>
      </c>
      <c r="M37" s="97">
        <v>100</v>
      </c>
    </row>
    <row r="38" spans="2:13" ht="16.5" customHeight="1">
      <c r="B38" s="89" t="s">
        <v>68</v>
      </c>
      <c r="C38" s="95"/>
      <c r="D38" s="98" t="s">
        <v>108</v>
      </c>
      <c r="E38" s="98" t="s">
        <v>108</v>
      </c>
      <c r="F38" s="98" t="s">
        <v>108</v>
      </c>
      <c r="G38" s="98" t="s">
        <v>108</v>
      </c>
      <c r="H38" s="98" t="s">
        <v>108</v>
      </c>
      <c r="I38" s="90" t="s">
        <v>108</v>
      </c>
      <c r="J38" s="98" t="s">
        <v>108</v>
      </c>
      <c r="K38" s="86" t="s">
        <v>108</v>
      </c>
      <c r="L38" s="98" t="s">
        <v>226</v>
      </c>
      <c r="M38" s="98" t="s">
        <v>116</v>
      </c>
    </row>
    <row r="39" spans="2:13" ht="16.5" customHeight="1">
      <c r="B39" s="89" t="s">
        <v>84</v>
      </c>
      <c r="C39" s="95"/>
      <c r="D39" s="96">
        <f t="shared" ref="D39:I39" si="18">D5+D28</f>
        <v>1749395544</v>
      </c>
      <c r="E39" s="96">
        <f t="shared" si="18"/>
        <v>22208695</v>
      </c>
      <c r="F39" s="96">
        <f t="shared" si="18"/>
        <v>1772359162</v>
      </c>
      <c r="G39" s="96">
        <f t="shared" si="18"/>
        <v>1739796642</v>
      </c>
      <c r="H39" s="96">
        <f t="shared" si="18"/>
        <v>7905510</v>
      </c>
      <c r="I39" s="95">
        <f t="shared" si="18"/>
        <v>1748457074</v>
      </c>
      <c r="J39" s="101">
        <f t="shared" ref="J39:L41" si="19">G39/D39*100</f>
        <v>99.451301792043438</v>
      </c>
      <c r="K39" s="85">
        <f t="shared" si="19"/>
        <v>35.596463457218</v>
      </c>
      <c r="L39" s="101">
        <f t="shared" si="19"/>
        <v>98.651397046802416</v>
      </c>
      <c r="M39" s="101">
        <v>98.595390078665162</v>
      </c>
    </row>
    <row r="40" spans="2:13" ht="16.5" customHeight="1">
      <c r="B40" s="89" t="s">
        <v>69</v>
      </c>
      <c r="C40" s="95"/>
      <c r="D40" s="96">
        <f>'③徴収実績（提出用）'!HA55</f>
        <v>2799437</v>
      </c>
      <c r="E40" s="96">
        <f>'③徴収実績（提出用）'!HB55</f>
        <v>1791299</v>
      </c>
      <c r="F40" s="96">
        <f>'③徴収実績（提出用）'!HC55</f>
        <v>4590736</v>
      </c>
      <c r="G40" s="96">
        <f>'③徴収実績（提出用）'!HD55</f>
        <v>2604338</v>
      </c>
      <c r="H40" s="96">
        <f>'③徴収実績（提出用）'!HE55</f>
        <v>396325</v>
      </c>
      <c r="I40" s="95">
        <f>'③徴収実績（提出用）'!HF55</f>
        <v>3000663</v>
      </c>
      <c r="J40" s="101">
        <f t="shared" si="19"/>
        <v>93.03077725985618</v>
      </c>
      <c r="K40" s="85">
        <f t="shared" si="19"/>
        <v>22.125005373195652</v>
      </c>
      <c r="L40" s="101">
        <f t="shared" si="19"/>
        <v>65.363440633484487</v>
      </c>
      <c r="M40" s="101">
        <v>60.063656451077648</v>
      </c>
    </row>
    <row r="41" spans="2:13" ht="16.5" customHeight="1">
      <c r="B41" s="91" t="s">
        <v>70</v>
      </c>
      <c r="C41" s="94"/>
      <c r="D41" s="99">
        <f>'③徴収実績（提出用）'!HJ55</f>
        <v>176626019</v>
      </c>
      <c r="E41" s="99">
        <f>'③徴収実績（提出用）'!HK55</f>
        <v>36197180</v>
      </c>
      <c r="F41" s="99">
        <f>'③徴収実績（提出用）'!HL55</f>
        <v>212823199</v>
      </c>
      <c r="G41" s="99">
        <f>'③徴収実績（提出用）'!HM55</f>
        <v>164780406</v>
      </c>
      <c r="H41" s="99">
        <f>'③徴収実績（提出用）'!HN55</f>
        <v>7857450</v>
      </c>
      <c r="I41" s="94">
        <f>'③徴収実績（提出用）'!HO55</f>
        <v>172637856</v>
      </c>
      <c r="J41" s="102">
        <f t="shared" si="19"/>
        <v>93.29339297399892</v>
      </c>
      <c r="K41" s="92">
        <f t="shared" si="19"/>
        <v>21.707353998294895</v>
      </c>
      <c r="L41" s="102">
        <f t="shared" si="19"/>
        <v>81.117968722949229</v>
      </c>
      <c r="M41" s="102">
        <v>79.890803308323527</v>
      </c>
    </row>
    <row r="42" spans="2:13">
      <c r="B42" s="18" t="s">
        <v>271</v>
      </c>
    </row>
    <row r="43" spans="2:13">
      <c r="B43" s="18" t="s">
        <v>275</v>
      </c>
    </row>
  </sheetData>
  <mergeCells count="4">
    <mergeCell ref="D3:F3"/>
    <mergeCell ref="G3:I3"/>
    <mergeCell ref="J3:M3"/>
    <mergeCell ref="B1:C2"/>
  </mergeCells>
  <phoneticPr fontId="3"/>
  <pageMargins left="0.23622047244094491" right="0.23622047244094491" top="0.19685039370078741" bottom="0.19685039370078741" header="0.31496062992125984" footer="0.31496062992125984"/>
  <pageSetup paperSize="9" scale="84" orientation="landscape" r:id="rId1"/>
  <headerFooter alignWithMargins="0"/>
  <ignoredErrors>
    <ignoredError sqref="K21:K22 F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HU104"/>
  <sheetViews>
    <sheetView view="pageBreakPreview" zoomScale="60" zoomScaleNormal="75" workbookViewId="0">
      <pane xSplit="1" ySplit="4" topLeftCell="B5" activePane="bottomRight" state="frozen"/>
      <selection activeCell="B1" sqref="B1:H2"/>
      <selection pane="topRight" activeCell="B1" sqref="B1:H2"/>
      <selection pane="bottomLeft" activeCell="B1" sqref="B1:H2"/>
      <selection pane="bottomRight" activeCell="A15" sqref="A15"/>
    </sheetView>
  </sheetViews>
  <sheetFormatPr defaultColWidth="3.5" defaultRowHeight="14.4"/>
  <cols>
    <col min="1" max="1" width="11.59765625" style="5" bestFit="1" customWidth="1"/>
    <col min="2" max="4" width="14.59765625" style="5" bestFit="1" customWidth="1"/>
    <col min="5" max="5" width="15.19921875" style="44" bestFit="1" customWidth="1"/>
    <col min="6" max="7" width="15.19921875" style="5" bestFit="1" customWidth="1"/>
    <col min="8" max="8" width="13.296875" style="45" bestFit="1" customWidth="1"/>
    <col min="9" max="10" width="13.296875" style="42" bestFit="1" customWidth="1"/>
    <col min="11" max="13" width="14.59765625" style="5" bestFit="1" customWidth="1"/>
    <col min="14" max="16" width="15.19921875" style="5" bestFit="1" customWidth="1"/>
    <col min="17" max="19" width="13.296875" style="42" bestFit="1" customWidth="1"/>
    <col min="20" max="25" width="15.19921875" style="5" bestFit="1" customWidth="1"/>
    <col min="26" max="28" width="12.59765625" style="42" customWidth="1"/>
    <col min="29" max="34" width="12.59765625" style="5" customWidth="1"/>
    <col min="35" max="37" width="12.59765625" style="42" customWidth="1"/>
    <col min="38" max="39" width="15.19921875" style="5" bestFit="1" customWidth="1"/>
    <col min="40" max="40" width="15.19921875" style="5" customWidth="1"/>
    <col min="41" max="43" width="15.19921875" style="5" bestFit="1" customWidth="1"/>
    <col min="44" max="46" width="13.296875" style="42" bestFit="1" customWidth="1"/>
    <col min="47" max="49" width="15.19921875" style="5" bestFit="1" customWidth="1"/>
    <col min="50" max="52" width="14.69921875" style="5" customWidth="1"/>
    <col min="53" max="55" width="14.69921875" style="42" customWidth="1"/>
    <col min="56" max="61" width="14.69921875" style="5" customWidth="1"/>
    <col min="62" max="63" width="14" style="42" bestFit="1" customWidth="1"/>
    <col min="64" max="64" width="14" style="42" customWidth="1"/>
    <col min="65" max="70" width="15.19921875" style="5" bestFit="1" customWidth="1"/>
    <col min="71" max="73" width="14" style="42" bestFit="1" customWidth="1"/>
    <col min="74" max="79" width="14.59765625" style="5" customWidth="1"/>
    <col min="80" max="82" width="14.59765625" style="42" customWidth="1"/>
    <col min="83" max="85" width="14.59765625" style="5" customWidth="1"/>
    <col min="86" max="88" width="14.5" style="5" customWidth="1"/>
    <col min="89" max="91" width="14.5" style="42" customWidth="1"/>
    <col min="92" max="97" width="14.5" style="5" customWidth="1"/>
    <col min="98" max="100" width="14" style="42" bestFit="1" customWidth="1"/>
    <col min="101" max="106" width="15.19921875" style="5" bestFit="1" customWidth="1"/>
    <col min="107" max="109" width="14" style="42" bestFit="1" customWidth="1"/>
    <col min="110" max="115" width="15.59765625" style="5" customWidth="1"/>
    <col min="116" max="118" width="15.59765625" style="42" customWidth="1"/>
    <col min="119" max="127" width="15.3984375" style="42" customWidth="1"/>
    <col min="128" max="136" width="14" style="42" customWidth="1"/>
    <col min="137" max="139" width="15.19921875" style="5" bestFit="1" customWidth="1"/>
    <col min="140" max="142" width="13.796875" style="5" customWidth="1"/>
    <col min="143" max="145" width="13.796875" style="42" customWidth="1"/>
    <col min="146" max="151" width="13.796875" style="5" customWidth="1"/>
    <col min="152" max="154" width="13.69921875" style="42" customWidth="1"/>
    <col min="155" max="160" width="13.69921875" style="5" customWidth="1"/>
    <col min="161" max="163" width="13.69921875" style="42" customWidth="1"/>
    <col min="164" max="169" width="14.296875" style="5" customWidth="1"/>
    <col min="170" max="172" width="14.296875" style="42" customWidth="1"/>
    <col min="173" max="175" width="14.296875" style="5" customWidth="1"/>
    <col min="176" max="178" width="14.59765625" style="5" customWidth="1"/>
    <col min="179" max="181" width="14.59765625" style="42" customWidth="1"/>
    <col min="182" max="187" width="14.59765625" style="5" customWidth="1"/>
    <col min="188" max="190" width="14.59765625" style="42" customWidth="1"/>
    <col min="191" max="196" width="14.59765625" style="5" customWidth="1"/>
    <col min="197" max="199" width="14.59765625" style="42" customWidth="1"/>
    <col min="200" max="211" width="14.69921875" style="42" customWidth="1"/>
    <col min="212" max="217" width="11.69921875" style="42" customWidth="1"/>
    <col min="218" max="223" width="11.8984375" style="43" customWidth="1"/>
    <col min="224" max="226" width="11.8984375" style="42" customWidth="1"/>
    <col min="227" max="16384" width="3.5" style="5"/>
  </cols>
  <sheetData>
    <row r="1" spans="1:229" s="4" customFormat="1">
      <c r="A1" s="78"/>
      <c r="B1" s="201" t="s">
        <v>354</v>
      </c>
      <c r="C1" s="201"/>
      <c r="D1" s="59"/>
      <c r="F1" s="59"/>
      <c r="G1" s="59"/>
      <c r="I1" s="59"/>
      <c r="J1" s="59"/>
      <c r="L1" s="56"/>
      <c r="M1" s="56"/>
      <c r="N1" s="77"/>
      <c r="O1" s="33"/>
      <c r="P1" s="33"/>
      <c r="S1" s="59"/>
      <c r="T1" s="56"/>
      <c r="U1" s="56"/>
      <c r="V1" s="56"/>
      <c r="W1" s="33"/>
      <c r="X1" s="33"/>
      <c r="Y1" s="33"/>
      <c r="Z1" s="59"/>
      <c r="AA1" s="59"/>
      <c r="AB1" s="59"/>
      <c r="AC1" s="77"/>
      <c r="AD1" s="59"/>
      <c r="AE1" s="59"/>
      <c r="AF1" s="33"/>
      <c r="AG1" s="33"/>
      <c r="AH1" s="33"/>
      <c r="AJ1" s="59"/>
      <c r="AK1" s="59"/>
      <c r="AL1" s="67"/>
      <c r="AM1" s="56"/>
      <c r="AN1" s="56"/>
      <c r="AO1" s="33"/>
      <c r="AP1" s="33"/>
      <c r="AQ1" s="33"/>
      <c r="AS1" s="59"/>
      <c r="AT1" s="59"/>
      <c r="AU1" s="56"/>
      <c r="AV1" s="56"/>
      <c r="AW1" s="56"/>
      <c r="AX1" s="67"/>
      <c r="AY1" s="33"/>
      <c r="AZ1" s="33"/>
      <c r="BA1" s="67"/>
      <c r="BB1" s="59"/>
      <c r="BC1" s="59"/>
      <c r="BD1" s="56"/>
      <c r="BE1" s="56"/>
      <c r="BF1" s="56"/>
      <c r="BG1" s="33"/>
      <c r="BH1" s="33"/>
      <c r="BI1" s="33"/>
      <c r="BJ1" s="59"/>
      <c r="BK1" s="59"/>
      <c r="BL1" s="59"/>
      <c r="BM1" s="56"/>
      <c r="BN1" s="56"/>
      <c r="BO1" s="56"/>
      <c r="BP1" s="33"/>
      <c r="BQ1" s="33"/>
      <c r="BR1" s="33"/>
      <c r="BS1" s="59"/>
      <c r="BT1" s="59"/>
      <c r="BU1" s="59"/>
      <c r="BV1" s="56"/>
      <c r="BW1" s="56"/>
      <c r="BX1" s="56"/>
      <c r="BY1" s="33"/>
      <c r="BZ1" s="33"/>
      <c r="CA1" s="33"/>
      <c r="CB1" s="56"/>
      <c r="CC1" s="56"/>
      <c r="CD1" s="56"/>
      <c r="CE1" s="56"/>
      <c r="CF1" s="56"/>
      <c r="CG1" s="56"/>
      <c r="CH1" s="33"/>
      <c r="CI1" s="33"/>
      <c r="CJ1" s="33"/>
      <c r="CK1" s="56"/>
      <c r="CL1" s="56"/>
      <c r="CM1" s="56"/>
      <c r="CN1" s="56"/>
      <c r="CO1" s="56"/>
      <c r="CP1" s="56"/>
      <c r="CQ1" s="33"/>
      <c r="CR1" s="33"/>
      <c r="CS1" s="33"/>
      <c r="CT1" s="56"/>
      <c r="CU1" s="56"/>
      <c r="CV1" s="56"/>
      <c r="CW1" s="56"/>
      <c r="CX1" s="56"/>
      <c r="CY1" s="56"/>
      <c r="CZ1" s="33"/>
      <c r="DA1" s="33"/>
      <c r="DB1" s="33"/>
      <c r="DC1" s="56"/>
      <c r="DD1" s="56"/>
      <c r="DE1" s="56"/>
      <c r="DF1" s="57"/>
      <c r="DG1" s="57"/>
      <c r="DH1" s="57"/>
      <c r="DI1" s="33"/>
      <c r="DJ1" s="33"/>
      <c r="DK1" s="33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33"/>
      <c r="EK1" s="33"/>
      <c r="EL1" s="33"/>
      <c r="EM1" s="57"/>
      <c r="EN1" s="57"/>
      <c r="EO1" s="57"/>
      <c r="EP1" s="57"/>
      <c r="EQ1" s="57"/>
      <c r="ER1" s="57"/>
      <c r="ES1" s="33"/>
      <c r="ET1" s="33"/>
      <c r="EU1" s="33"/>
      <c r="EV1" s="57"/>
      <c r="EW1" s="57"/>
      <c r="EX1" s="57"/>
      <c r="EY1" s="60"/>
      <c r="EZ1" s="60"/>
      <c r="FA1" s="60"/>
      <c r="FB1" s="33"/>
      <c r="FC1" s="33"/>
      <c r="FD1" s="33"/>
      <c r="FE1" s="60"/>
      <c r="FF1" s="60"/>
      <c r="FG1" s="60"/>
      <c r="FH1" s="59"/>
      <c r="FI1" s="59"/>
      <c r="FJ1" s="59"/>
      <c r="FK1" s="59"/>
      <c r="FL1" s="59"/>
      <c r="FM1" s="59"/>
      <c r="FN1" s="56"/>
      <c r="FO1" s="56"/>
      <c r="FP1" s="56"/>
      <c r="FQ1" s="56"/>
      <c r="FR1" s="56"/>
      <c r="FS1" s="56"/>
      <c r="FT1" s="33"/>
      <c r="FU1" s="33"/>
      <c r="FV1" s="33"/>
      <c r="FW1" s="59"/>
      <c r="FX1" s="59"/>
      <c r="FY1" s="59"/>
      <c r="FZ1" s="56"/>
      <c r="GA1" s="56"/>
      <c r="GB1" s="56"/>
      <c r="GC1" s="33"/>
      <c r="GD1" s="33"/>
      <c r="GE1" s="33"/>
      <c r="GF1" s="56"/>
      <c r="GG1" s="56"/>
      <c r="GH1" s="56"/>
      <c r="GI1" s="60"/>
      <c r="GJ1" s="60"/>
      <c r="GK1" s="60"/>
      <c r="GL1" s="33"/>
      <c r="GM1" s="33"/>
      <c r="GN1" s="33"/>
      <c r="GO1" s="60"/>
      <c r="GP1" s="60"/>
      <c r="GQ1" s="60"/>
      <c r="GR1" s="56"/>
      <c r="GS1" s="56"/>
      <c r="GT1" s="56"/>
      <c r="GU1" s="33"/>
      <c r="GV1" s="33"/>
      <c r="GW1" s="33"/>
      <c r="GX1" s="56"/>
      <c r="GY1" s="56"/>
      <c r="GZ1" s="56"/>
      <c r="HA1" s="56"/>
      <c r="HB1" s="56"/>
      <c r="HC1" s="56"/>
      <c r="HD1" s="33"/>
      <c r="HE1" s="33"/>
      <c r="HF1" s="33"/>
      <c r="HG1" s="56"/>
      <c r="HH1" s="56"/>
      <c r="HI1" s="56"/>
      <c r="HJ1" s="61"/>
      <c r="HK1" s="61"/>
      <c r="HL1" s="61"/>
      <c r="HM1" s="34"/>
      <c r="HN1" s="34"/>
      <c r="HO1" s="34"/>
      <c r="HP1" s="56"/>
      <c r="HQ1" s="56"/>
      <c r="HR1" s="56"/>
    </row>
    <row r="2" spans="1:229" s="62" customFormat="1">
      <c r="A2" s="123" t="s">
        <v>46</v>
      </c>
      <c r="B2" s="203" t="s">
        <v>88</v>
      </c>
      <c r="C2" s="203"/>
      <c r="D2" s="203"/>
      <c r="E2" s="203"/>
      <c r="F2" s="203"/>
      <c r="G2" s="203"/>
      <c r="H2" s="203"/>
      <c r="I2" s="203"/>
      <c r="J2" s="203"/>
      <c r="K2" s="198" t="s">
        <v>89</v>
      </c>
      <c r="L2" s="199"/>
      <c r="M2" s="200"/>
      <c r="N2" s="198" t="s">
        <v>347</v>
      </c>
      <c r="O2" s="199"/>
      <c r="P2" s="199"/>
      <c r="Q2" s="199"/>
      <c r="R2" s="199"/>
      <c r="S2" s="200"/>
      <c r="T2" s="198" t="s">
        <v>90</v>
      </c>
      <c r="U2" s="199"/>
      <c r="V2" s="199"/>
      <c r="W2" s="199"/>
      <c r="X2" s="199"/>
      <c r="Y2" s="199"/>
      <c r="Z2" s="199" t="s">
        <v>348</v>
      </c>
      <c r="AA2" s="199"/>
      <c r="AB2" s="200"/>
      <c r="AC2" s="203" t="s">
        <v>91</v>
      </c>
      <c r="AD2" s="203"/>
      <c r="AE2" s="203"/>
      <c r="AF2" s="203"/>
      <c r="AG2" s="203"/>
      <c r="AH2" s="203"/>
      <c r="AI2" s="203"/>
      <c r="AJ2" s="203"/>
      <c r="AK2" s="203"/>
      <c r="AL2" s="203" t="s">
        <v>111</v>
      </c>
      <c r="AM2" s="203"/>
      <c r="AN2" s="203"/>
      <c r="AO2" s="203"/>
      <c r="AP2" s="203"/>
      <c r="AQ2" s="203"/>
      <c r="AR2" s="203"/>
      <c r="AS2" s="203"/>
      <c r="AT2" s="203"/>
      <c r="AU2" s="198" t="s">
        <v>112</v>
      </c>
      <c r="AV2" s="199"/>
      <c r="AW2" s="200"/>
      <c r="AX2" s="198" t="s">
        <v>349</v>
      </c>
      <c r="AY2" s="199"/>
      <c r="AZ2" s="199"/>
      <c r="BA2" s="199"/>
      <c r="BB2" s="199"/>
      <c r="BC2" s="200"/>
      <c r="BD2" s="198" t="s">
        <v>92</v>
      </c>
      <c r="BE2" s="199"/>
      <c r="BF2" s="199"/>
      <c r="BG2" s="199"/>
      <c r="BH2" s="199"/>
      <c r="BI2" s="200"/>
      <c r="BJ2" s="198" t="s">
        <v>350</v>
      </c>
      <c r="BK2" s="199"/>
      <c r="BL2" s="200"/>
      <c r="BM2" s="203" t="s">
        <v>228</v>
      </c>
      <c r="BN2" s="203"/>
      <c r="BO2" s="203"/>
      <c r="BP2" s="203"/>
      <c r="BQ2" s="203"/>
      <c r="BR2" s="203"/>
      <c r="BS2" s="203"/>
      <c r="BT2" s="203"/>
      <c r="BU2" s="203"/>
      <c r="BV2" s="203" t="s">
        <v>113</v>
      </c>
      <c r="BW2" s="203"/>
      <c r="BX2" s="203"/>
      <c r="BY2" s="203"/>
      <c r="BZ2" s="203"/>
      <c r="CA2" s="203"/>
      <c r="CB2" s="203"/>
      <c r="CC2" s="203"/>
      <c r="CD2" s="203"/>
      <c r="CE2" s="198" t="s">
        <v>114</v>
      </c>
      <c r="CF2" s="199"/>
      <c r="CG2" s="200"/>
      <c r="CH2" s="198" t="s">
        <v>100</v>
      </c>
      <c r="CI2" s="199"/>
      <c r="CJ2" s="199"/>
      <c r="CK2" s="199"/>
      <c r="CL2" s="199"/>
      <c r="CM2" s="200"/>
      <c r="CN2" s="198" t="s">
        <v>115</v>
      </c>
      <c r="CO2" s="199"/>
      <c r="CP2" s="199"/>
      <c r="CQ2" s="199"/>
      <c r="CR2" s="199"/>
      <c r="CS2" s="200"/>
      <c r="CT2" s="198" t="s">
        <v>351</v>
      </c>
      <c r="CU2" s="199"/>
      <c r="CV2" s="200"/>
      <c r="CW2" s="203" t="s">
        <v>166</v>
      </c>
      <c r="CX2" s="203"/>
      <c r="CY2" s="203"/>
      <c r="CZ2" s="203"/>
      <c r="DA2" s="203"/>
      <c r="DB2" s="203"/>
      <c r="DC2" s="203"/>
      <c r="DD2" s="203"/>
      <c r="DE2" s="203"/>
      <c r="DF2" s="203" t="s">
        <v>93</v>
      </c>
      <c r="DG2" s="203"/>
      <c r="DH2" s="203"/>
      <c r="DI2" s="203"/>
      <c r="DJ2" s="203"/>
      <c r="DK2" s="203"/>
      <c r="DL2" s="203"/>
      <c r="DM2" s="203"/>
      <c r="DN2" s="203"/>
      <c r="DO2" s="207" t="s">
        <v>263</v>
      </c>
      <c r="DP2" s="199"/>
      <c r="DQ2" s="199"/>
      <c r="DR2" s="199"/>
      <c r="DS2" s="199"/>
      <c r="DT2" s="199"/>
      <c r="DU2" s="199"/>
      <c r="DV2" s="199"/>
      <c r="DW2" s="200"/>
      <c r="DX2" s="207" t="s">
        <v>264</v>
      </c>
      <c r="DY2" s="199"/>
      <c r="DZ2" s="199"/>
      <c r="EA2" s="199"/>
      <c r="EB2" s="199"/>
      <c r="EC2" s="199"/>
      <c r="ED2" s="199"/>
      <c r="EE2" s="199"/>
      <c r="EF2" s="200"/>
      <c r="EG2" s="198" t="s">
        <v>94</v>
      </c>
      <c r="EH2" s="199"/>
      <c r="EI2" s="200"/>
      <c r="EJ2" s="198" t="s">
        <v>94</v>
      </c>
      <c r="EK2" s="199"/>
      <c r="EL2" s="199"/>
      <c r="EM2" s="199"/>
      <c r="EN2" s="199"/>
      <c r="EO2" s="200"/>
      <c r="EP2" s="198" t="s">
        <v>95</v>
      </c>
      <c r="EQ2" s="199"/>
      <c r="ER2" s="199"/>
      <c r="ES2" s="199"/>
      <c r="ET2" s="199"/>
      <c r="EU2" s="200"/>
      <c r="EV2" s="198" t="s">
        <v>352</v>
      </c>
      <c r="EW2" s="199"/>
      <c r="EX2" s="200"/>
      <c r="EY2" s="203" t="s">
        <v>229</v>
      </c>
      <c r="EZ2" s="203"/>
      <c r="FA2" s="203"/>
      <c r="FB2" s="203"/>
      <c r="FC2" s="203"/>
      <c r="FD2" s="203"/>
      <c r="FE2" s="203"/>
      <c r="FF2" s="203"/>
      <c r="FG2" s="203"/>
      <c r="FH2" s="203" t="s">
        <v>101</v>
      </c>
      <c r="FI2" s="203"/>
      <c r="FJ2" s="203"/>
      <c r="FK2" s="203"/>
      <c r="FL2" s="203"/>
      <c r="FM2" s="203"/>
      <c r="FN2" s="203"/>
      <c r="FO2" s="203"/>
      <c r="FP2" s="203"/>
      <c r="FQ2" s="198" t="s">
        <v>96</v>
      </c>
      <c r="FR2" s="199"/>
      <c r="FS2" s="200"/>
      <c r="FT2" s="198" t="s">
        <v>96</v>
      </c>
      <c r="FU2" s="199"/>
      <c r="FV2" s="199"/>
      <c r="FW2" s="199"/>
      <c r="FX2" s="199"/>
      <c r="FY2" s="200"/>
      <c r="FZ2" s="198" t="s">
        <v>97</v>
      </c>
      <c r="GA2" s="199"/>
      <c r="GB2" s="199"/>
      <c r="GC2" s="199"/>
      <c r="GD2" s="199"/>
      <c r="GE2" s="200"/>
      <c r="GF2" s="198" t="s">
        <v>353</v>
      </c>
      <c r="GG2" s="199"/>
      <c r="GH2" s="200"/>
      <c r="GI2" s="203" t="s">
        <v>234</v>
      </c>
      <c r="GJ2" s="203"/>
      <c r="GK2" s="203"/>
      <c r="GL2" s="203"/>
      <c r="GM2" s="203"/>
      <c r="GN2" s="203"/>
      <c r="GO2" s="203"/>
      <c r="GP2" s="203"/>
      <c r="GQ2" s="203"/>
      <c r="GR2" s="203" t="s">
        <v>102</v>
      </c>
      <c r="GS2" s="203"/>
      <c r="GT2" s="203"/>
      <c r="GU2" s="203"/>
      <c r="GV2" s="203"/>
      <c r="GW2" s="203"/>
      <c r="GX2" s="203"/>
      <c r="GY2" s="203"/>
      <c r="GZ2" s="203"/>
      <c r="HA2" s="198" t="s">
        <v>69</v>
      </c>
      <c r="HB2" s="199"/>
      <c r="HC2" s="200"/>
      <c r="HD2" s="198" t="s">
        <v>69</v>
      </c>
      <c r="HE2" s="199"/>
      <c r="HF2" s="199"/>
      <c r="HG2" s="199"/>
      <c r="HH2" s="199"/>
      <c r="HI2" s="200"/>
      <c r="HJ2" s="206" t="s">
        <v>98</v>
      </c>
      <c r="HK2" s="206"/>
      <c r="HL2" s="206"/>
      <c r="HM2" s="206"/>
      <c r="HN2" s="206"/>
      <c r="HO2" s="206"/>
      <c r="HP2" s="206"/>
      <c r="HQ2" s="206"/>
      <c r="HR2" s="206"/>
    </row>
    <row r="3" spans="1:229">
      <c r="A3" s="124"/>
      <c r="B3" s="202" t="s">
        <v>47</v>
      </c>
      <c r="C3" s="202"/>
      <c r="D3" s="202"/>
      <c r="E3" s="204" t="s">
        <v>53</v>
      </c>
      <c r="F3" s="204"/>
      <c r="G3" s="204"/>
      <c r="H3" s="205" t="s">
        <v>54</v>
      </c>
      <c r="I3" s="205"/>
      <c r="J3" s="205"/>
      <c r="K3" s="202" t="s">
        <v>47</v>
      </c>
      <c r="L3" s="202"/>
      <c r="M3" s="202"/>
      <c r="N3" s="204" t="s">
        <v>53</v>
      </c>
      <c r="O3" s="204"/>
      <c r="P3" s="204"/>
      <c r="Q3" s="205" t="s">
        <v>54</v>
      </c>
      <c r="R3" s="205"/>
      <c r="S3" s="205"/>
      <c r="T3" s="202" t="s">
        <v>47</v>
      </c>
      <c r="U3" s="202"/>
      <c r="V3" s="202"/>
      <c r="W3" s="204" t="s">
        <v>53</v>
      </c>
      <c r="X3" s="204"/>
      <c r="Y3" s="204"/>
      <c r="Z3" s="205" t="s">
        <v>54</v>
      </c>
      <c r="AA3" s="205"/>
      <c r="AB3" s="205"/>
      <c r="AC3" s="202" t="s">
        <v>47</v>
      </c>
      <c r="AD3" s="202"/>
      <c r="AE3" s="202"/>
      <c r="AF3" s="204" t="s">
        <v>53</v>
      </c>
      <c r="AG3" s="204"/>
      <c r="AH3" s="204"/>
      <c r="AI3" s="205" t="s">
        <v>54</v>
      </c>
      <c r="AJ3" s="205"/>
      <c r="AK3" s="205"/>
      <c r="AL3" s="202" t="s">
        <v>47</v>
      </c>
      <c r="AM3" s="202"/>
      <c r="AN3" s="202"/>
      <c r="AO3" s="204" t="s">
        <v>53</v>
      </c>
      <c r="AP3" s="204"/>
      <c r="AQ3" s="204"/>
      <c r="AR3" s="205" t="s">
        <v>54</v>
      </c>
      <c r="AS3" s="205"/>
      <c r="AT3" s="205"/>
      <c r="AU3" s="202" t="s">
        <v>47</v>
      </c>
      <c r="AV3" s="202"/>
      <c r="AW3" s="202"/>
      <c r="AX3" s="204" t="s">
        <v>53</v>
      </c>
      <c r="AY3" s="204"/>
      <c r="AZ3" s="204"/>
      <c r="BA3" s="205" t="s">
        <v>54</v>
      </c>
      <c r="BB3" s="205"/>
      <c r="BC3" s="205"/>
      <c r="BD3" s="202" t="s">
        <v>47</v>
      </c>
      <c r="BE3" s="202"/>
      <c r="BF3" s="202"/>
      <c r="BG3" s="204" t="s">
        <v>53</v>
      </c>
      <c r="BH3" s="204"/>
      <c r="BI3" s="204"/>
      <c r="BJ3" s="205" t="s">
        <v>54</v>
      </c>
      <c r="BK3" s="205"/>
      <c r="BL3" s="205"/>
      <c r="BM3" s="202" t="s">
        <v>47</v>
      </c>
      <c r="BN3" s="202"/>
      <c r="BO3" s="202"/>
      <c r="BP3" s="204" t="s">
        <v>53</v>
      </c>
      <c r="BQ3" s="204"/>
      <c r="BR3" s="204"/>
      <c r="BS3" s="205" t="s">
        <v>54</v>
      </c>
      <c r="BT3" s="205"/>
      <c r="BU3" s="205"/>
      <c r="BV3" s="202" t="s">
        <v>47</v>
      </c>
      <c r="BW3" s="202"/>
      <c r="BX3" s="202"/>
      <c r="BY3" s="204" t="s">
        <v>53</v>
      </c>
      <c r="BZ3" s="204"/>
      <c r="CA3" s="204"/>
      <c r="CB3" s="205" t="s">
        <v>54</v>
      </c>
      <c r="CC3" s="205"/>
      <c r="CD3" s="205"/>
      <c r="CE3" s="202" t="s">
        <v>47</v>
      </c>
      <c r="CF3" s="202"/>
      <c r="CG3" s="202"/>
      <c r="CH3" s="204" t="s">
        <v>53</v>
      </c>
      <c r="CI3" s="204"/>
      <c r="CJ3" s="204"/>
      <c r="CK3" s="205" t="s">
        <v>54</v>
      </c>
      <c r="CL3" s="205"/>
      <c r="CM3" s="205"/>
      <c r="CN3" s="202" t="s">
        <v>47</v>
      </c>
      <c r="CO3" s="202"/>
      <c r="CP3" s="202"/>
      <c r="CQ3" s="204" t="s">
        <v>53</v>
      </c>
      <c r="CR3" s="204"/>
      <c r="CS3" s="204"/>
      <c r="CT3" s="205" t="s">
        <v>54</v>
      </c>
      <c r="CU3" s="205"/>
      <c r="CV3" s="205"/>
      <c r="CW3" s="202" t="s">
        <v>47</v>
      </c>
      <c r="CX3" s="202"/>
      <c r="CY3" s="202"/>
      <c r="CZ3" s="204" t="s">
        <v>53</v>
      </c>
      <c r="DA3" s="204"/>
      <c r="DB3" s="204"/>
      <c r="DC3" s="205" t="s">
        <v>54</v>
      </c>
      <c r="DD3" s="205"/>
      <c r="DE3" s="205"/>
      <c r="DF3" s="202" t="s">
        <v>47</v>
      </c>
      <c r="DG3" s="202"/>
      <c r="DH3" s="202"/>
      <c r="DI3" s="204" t="s">
        <v>53</v>
      </c>
      <c r="DJ3" s="204"/>
      <c r="DK3" s="204"/>
      <c r="DL3" s="205" t="s">
        <v>54</v>
      </c>
      <c r="DM3" s="205"/>
      <c r="DN3" s="205"/>
      <c r="DO3" s="202" t="s">
        <v>47</v>
      </c>
      <c r="DP3" s="202"/>
      <c r="DQ3" s="202"/>
      <c r="DR3" s="204" t="s">
        <v>53</v>
      </c>
      <c r="DS3" s="204"/>
      <c r="DT3" s="204"/>
      <c r="DU3" s="205" t="s">
        <v>54</v>
      </c>
      <c r="DV3" s="205"/>
      <c r="DW3" s="205"/>
      <c r="DX3" s="202" t="s">
        <v>47</v>
      </c>
      <c r="DY3" s="202"/>
      <c r="DZ3" s="202"/>
      <c r="EA3" s="204" t="s">
        <v>53</v>
      </c>
      <c r="EB3" s="204"/>
      <c r="EC3" s="204"/>
      <c r="ED3" s="205" t="s">
        <v>54</v>
      </c>
      <c r="EE3" s="205"/>
      <c r="EF3" s="205"/>
      <c r="EG3" s="202" t="s">
        <v>47</v>
      </c>
      <c r="EH3" s="202"/>
      <c r="EI3" s="202"/>
      <c r="EJ3" s="204" t="s">
        <v>53</v>
      </c>
      <c r="EK3" s="204"/>
      <c r="EL3" s="204"/>
      <c r="EM3" s="205" t="s">
        <v>54</v>
      </c>
      <c r="EN3" s="205"/>
      <c r="EO3" s="205"/>
      <c r="EP3" s="202" t="s">
        <v>47</v>
      </c>
      <c r="EQ3" s="202"/>
      <c r="ER3" s="202"/>
      <c r="ES3" s="204" t="s">
        <v>53</v>
      </c>
      <c r="ET3" s="204"/>
      <c r="EU3" s="204"/>
      <c r="EV3" s="205" t="s">
        <v>54</v>
      </c>
      <c r="EW3" s="205"/>
      <c r="EX3" s="205"/>
      <c r="EY3" s="202" t="s">
        <v>47</v>
      </c>
      <c r="EZ3" s="202"/>
      <c r="FA3" s="202"/>
      <c r="FB3" s="204" t="s">
        <v>53</v>
      </c>
      <c r="FC3" s="204"/>
      <c r="FD3" s="204"/>
      <c r="FE3" s="205" t="s">
        <v>54</v>
      </c>
      <c r="FF3" s="205"/>
      <c r="FG3" s="205"/>
      <c r="FH3" s="202" t="s">
        <v>47</v>
      </c>
      <c r="FI3" s="202"/>
      <c r="FJ3" s="202"/>
      <c r="FK3" s="204" t="s">
        <v>53</v>
      </c>
      <c r="FL3" s="204"/>
      <c r="FM3" s="204"/>
      <c r="FN3" s="205" t="s">
        <v>54</v>
      </c>
      <c r="FO3" s="205"/>
      <c r="FP3" s="205"/>
      <c r="FQ3" s="202" t="s">
        <v>47</v>
      </c>
      <c r="FR3" s="202"/>
      <c r="FS3" s="202"/>
      <c r="FT3" s="204" t="s">
        <v>53</v>
      </c>
      <c r="FU3" s="204"/>
      <c r="FV3" s="204"/>
      <c r="FW3" s="205" t="s">
        <v>54</v>
      </c>
      <c r="FX3" s="205"/>
      <c r="FY3" s="205"/>
      <c r="FZ3" s="202" t="s">
        <v>47</v>
      </c>
      <c r="GA3" s="202"/>
      <c r="GB3" s="202"/>
      <c r="GC3" s="204" t="s">
        <v>53</v>
      </c>
      <c r="GD3" s="204"/>
      <c r="GE3" s="204"/>
      <c r="GF3" s="205" t="s">
        <v>54</v>
      </c>
      <c r="GG3" s="205"/>
      <c r="GH3" s="205"/>
      <c r="GI3" s="202" t="s">
        <v>47</v>
      </c>
      <c r="GJ3" s="202"/>
      <c r="GK3" s="202"/>
      <c r="GL3" s="204" t="s">
        <v>53</v>
      </c>
      <c r="GM3" s="204"/>
      <c r="GN3" s="204"/>
      <c r="GO3" s="205" t="s">
        <v>54</v>
      </c>
      <c r="GP3" s="205"/>
      <c r="GQ3" s="205"/>
      <c r="GR3" s="202" t="s">
        <v>47</v>
      </c>
      <c r="GS3" s="202"/>
      <c r="GT3" s="202"/>
      <c r="GU3" s="204" t="s">
        <v>53</v>
      </c>
      <c r="GV3" s="204"/>
      <c r="GW3" s="204"/>
      <c r="GX3" s="205" t="s">
        <v>54</v>
      </c>
      <c r="GY3" s="205"/>
      <c r="GZ3" s="205"/>
      <c r="HA3" s="202" t="s">
        <v>47</v>
      </c>
      <c r="HB3" s="202"/>
      <c r="HC3" s="202"/>
      <c r="HD3" s="204" t="s">
        <v>53</v>
      </c>
      <c r="HE3" s="204"/>
      <c r="HF3" s="204"/>
      <c r="HG3" s="205" t="s">
        <v>54</v>
      </c>
      <c r="HH3" s="205"/>
      <c r="HI3" s="205"/>
      <c r="HJ3" s="202" t="s">
        <v>47</v>
      </c>
      <c r="HK3" s="202"/>
      <c r="HL3" s="202"/>
      <c r="HM3" s="204" t="s">
        <v>53</v>
      </c>
      <c r="HN3" s="204"/>
      <c r="HO3" s="204"/>
      <c r="HP3" s="205" t="s">
        <v>54</v>
      </c>
      <c r="HQ3" s="205"/>
      <c r="HR3" s="205"/>
    </row>
    <row r="4" spans="1:229">
      <c r="A4" s="125" t="s">
        <v>346</v>
      </c>
      <c r="B4" s="81" t="s">
        <v>43</v>
      </c>
      <c r="C4" s="81" t="s">
        <v>44</v>
      </c>
      <c r="D4" s="81" t="s">
        <v>45</v>
      </c>
      <c r="E4" s="80" t="s">
        <v>43</v>
      </c>
      <c r="F4" s="81" t="s">
        <v>44</v>
      </c>
      <c r="G4" s="81" t="s">
        <v>45</v>
      </c>
      <c r="H4" s="162" t="s">
        <v>43</v>
      </c>
      <c r="I4" s="81" t="s">
        <v>44</v>
      </c>
      <c r="J4" s="81" t="s">
        <v>45</v>
      </c>
      <c r="K4" s="81" t="s">
        <v>43</v>
      </c>
      <c r="L4" s="81" t="s">
        <v>44</v>
      </c>
      <c r="M4" s="81" t="s">
        <v>45</v>
      </c>
      <c r="N4" s="81" t="s">
        <v>43</v>
      </c>
      <c r="O4" s="84" t="s">
        <v>44</v>
      </c>
      <c r="P4" s="81" t="s">
        <v>45</v>
      </c>
      <c r="Q4" s="81" t="s">
        <v>43</v>
      </c>
      <c r="R4" s="81" t="s">
        <v>44</v>
      </c>
      <c r="S4" s="81" t="s">
        <v>45</v>
      </c>
      <c r="T4" s="81" t="s">
        <v>43</v>
      </c>
      <c r="U4" s="81" t="s">
        <v>44</v>
      </c>
      <c r="V4" s="81" t="s">
        <v>45</v>
      </c>
      <c r="W4" s="81" t="s">
        <v>43</v>
      </c>
      <c r="X4" s="81" t="s">
        <v>44</v>
      </c>
      <c r="Y4" s="81" t="s">
        <v>45</v>
      </c>
      <c r="Z4" s="81" t="s">
        <v>43</v>
      </c>
      <c r="AA4" s="84" t="s">
        <v>44</v>
      </c>
      <c r="AB4" s="81" t="s">
        <v>45</v>
      </c>
      <c r="AC4" s="82" t="s">
        <v>43</v>
      </c>
      <c r="AD4" s="81" t="s">
        <v>44</v>
      </c>
      <c r="AE4" s="84" t="s">
        <v>45</v>
      </c>
      <c r="AF4" s="81" t="s">
        <v>43</v>
      </c>
      <c r="AG4" s="81" t="s">
        <v>44</v>
      </c>
      <c r="AH4" s="81" t="s">
        <v>45</v>
      </c>
      <c r="AI4" s="81" t="s">
        <v>43</v>
      </c>
      <c r="AJ4" s="81" t="s">
        <v>44</v>
      </c>
      <c r="AK4" s="81" t="s">
        <v>45</v>
      </c>
      <c r="AL4" s="81" t="s">
        <v>43</v>
      </c>
      <c r="AM4" s="83" t="s">
        <v>44</v>
      </c>
      <c r="AN4" s="81" t="s">
        <v>45</v>
      </c>
      <c r="AO4" s="83" t="s">
        <v>43</v>
      </c>
      <c r="AP4" s="81" t="s">
        <v>44</v>
      </c>
      <c r="AQ4" s="83" t="s">
        <v>45</v>
      </c>
      <c r="AR4" s="81" t="s">
        <v>43</v>
      </c>
      <c r="AS4" s="83" t="s">
        <v>44</v>
      </c>
      <c r="AT4" s="81" t="s">
        <v>45</v>
      </c>
      <c r="AU4" s="83" t="s">
        <v>43</v>
      </c>
      <c r="AV4" s="81" t="s">
        <v>44</v>
      </c>
      <c r="AW4" s="81" t="s">
        <v>45</v>
      </c>
      <c r="AX4" s="81" t="s">
        <v>43</v>
      </c>
      <c r="AY4" s="83" t="s">
        <v>44</v>
      </c>
      <c r="AZ4" s="81" t="s">
        <v>45</v>
      </c>
      <c r="BA4" s="83" t="s">
        <v>43</v>
      </c>
      <c r="BB4" s="81" t="s">
        <v>44</v>
      </c>
      <c r="BC4" s="83" t="s">
        <v>45</v>
      </c>
      <c r="BD4" s="81" t="s">
        <v>43</v>
      </c>
      <c r="BE4" s="83" t="s">
        <v>44</v>
      </c>
      <c r="BF4" s="81" t="s">
        <v>45</v>
      </c>
      <c r="BG4" s="83" t="s">
        <v>43</v>
      </c>
      <c r="BH4" s="81" t="s">
        <v>44</v>
      </c>
      <c r="BI4" s="81" t="s">
        <v>45</v>
      </c>
      <c r="BJ4" s="81" t="s">
        <v>43</v>
      </c>
      <c r="BK4" s="83" t="s">
        <v>44</v>
      </c>
      <c r="BL4" s="81" t="s">
        <v>45</v>
      </c>
      <c r="BM4" s="83" t="s">
        <v>43</v>
      </c>
      <c r="BN4" s="81" t="s">
        <v>44</v>
      </c>
      <c r="BO4" s="83" t="s">
        <v>45</v>
      </c>
      <c r="BP4" s="81" t="s">
        <v>43</v>
      </c>
      <c r="BQ4" s="83" t="s">
        <v>44</v>
      </c>
      <c r="BR4" s="81" t="s">
        <v>45</v>
      </c>
      <c r="BS4" s="83" t="s">
        <v>43</v>
      </c>
      <c r="BT4" s="81" t="s">
        <v>44</v>
      </c>
      <c r="BU4" s="81" t="s">
        <v>45</v>
      </c>
      <c r="BV4" s="81" t="s">
        <v>43</v>
      </c>
      <c r="BW4" s="81" t="s">
        <v>44</v>
      </c>
      <c r="BX4" s="82" t="s">
        <v>45</v>
      </c>
      <c r="BY4" s="81" t="s">
        <v>43</v>
      </c>
      <c r="BZ4" s="83" t="s">
        <v>44</v>
      </c>
      <c r="CA4" s="81" t="s">
        <v>45</v>
      </c>
      <c r="CB4" s="83" t="s">
        <v>43</v>
      </c>
      <c r="CC4" s="81" t="s">
        <v>44</v>
      </c>
      <c r="CD4" s="83" t="s">
        <v>45</v>
      </c>
      <c r="CE4" s="81" t="s">
        <v>43</v>
      </c>
      <c r="CF4" s="83" t="s">
        <v>44</v>
      </c>
      <c r="CG4" s="81" t="s">
        <v>45</v>
      </c>
      <c r="CH4" s="81" t="s">
        <v>43</v>
      </c>
      <c r="CI4" s="83" t="s">
        <v>44</v>
      </c>
      <c r="CJ4" s="81" t="s">
        <v>45</v>
      </c>
      <c r="CK4" s="83" t="s">
        <v>43</v>
      </c>
      <c r="CL4" s="81" t="s">
        <v>44</v>
      </c>
      <c r="CM4" s="83" t="s">
        <v>45</v>
      </c>
      <c r="CN4" s="81" t="s">
        <v>43</v>
      </c>
      <c r="CO4" s="83" t="s">
        <v>44</v>
      </c>
      <c r="CP4" s="81" t="s">
        <v>45</v>
      </c>
      <c r="CQ4" s="83" t="s">
        <v>43</v>
      </c>
      <c r="CR4" s="81" t="s">
        <v>44</v>
      </c>
      <c r="CS4" s="81" t="s">
        <v>45</v>
      </c>
      <c r="CT4" s="81" t="s">
        <v>43</v>
      </c>
      <c r="CU4" s="82" t="s">
        <v>44</v>
      </c>
      <c r="CV4" s="81" t="s">
        <v>45</v>
      </c>
      <c r="CW4" s="83" t="s">
        <v>43</v>
      </c>
      <c r="CX4" s="81" t="s">
        <v>44</v>
      </c>
      <c r="CY4" s="83" t="s">
        <v>45</v>
      </c>
      <c r="CZ4" s="81" t="s">
        <v>43</v>
      </c>
      <c r="DA4" s="83" t="s">
        <v>44</v>
      </c>
      <c r="DB4" s="81" t="s">
        <v>45</v>
      </c>
      <c r="DC4" s="83" t="s">
        <v>43</v>
      </c>
      <c r="DD4" s="81" t="s">
        <v>44</v>
      </c>
      <c r="DE4" s="81" t="s">
        <v>45</v>
      </c>
      <c r="DF4" s="81" t="s">
        <v>43</v>
      </c>
      <c r="DG4" s="81" t="s">
        <v>44</v>
      </c>
      <c r="DH4" s="83" t="s">
        <v>45</v>
      </c>
      <c r="DI4" s="81" t="s">
        <v>43</v>
      </c>
      <c r="DJ4" s="83" t="s">
        <v>44</v>
      </c>
      <c r="DK4" s="81" t="s">
        <v>45</v>
      </c>
      <c r="DL4" s="83" t="s">
        <v>43</v>
      </c>
      <c r="DM4" s="81" t="s">
        <v>44</v>
      </c>
      <c r="DN4" s="81" t="s">
        <v>45</v>
      </c>
      <c r="DO4" s="81" t="s">
        <v>43</v>
      </c>
      <c r="DP4" s="84" t="s">
        <v>44</v>
      </c>
      <c r="DQ4" s="81" t="s">
        <v>45</v>
      </c>
      <c r="DR4" s="82" t="s">
        <v>43</v>
      </c>
      <c r="DS4" s="81" t="s">
        <v>44</v>
      </c>
      <c r="DT4" s="83" t="s">
        <v>45</v>
      </c>
      <c r="DU4" s="81" t="s">
        <v>43</v>
      </c>
      <c r="DV4" s="83" t="s">
        <v>44</v>
      </c>
      <c r="DW4" s="81" t="s">
        <v>45</v>
      </c>
      <c r="DX4" s="83" t="s">
        <v>43</v>
      </c>
      <c r="DY4" s="81" t="s">
        <v>44</v>
      </c>
      <c r="DZ4" s="83" t="s">
        <v>45</v>
      </c>
      <c r="EA4" s="81" t="s">
        <v>43</v>
      </c>
      <c r="EB4" s="83" t="s">
        <v>44</v>
      </c>
      <c r="EC4" s="81" t="s">
        <v>45</v>
      </c>
      <c r="ED4" s="83" t="s">
        <v>43</v>
      </c>
      <c r="EE4" s="81" t="s">
        <v>44</v>
      </c>
      <c r="EF4" s="83" t="s">
        <v>45</v>
      </c>
      <c r="EG4" s="81" t="s">
        <v>43</v>
      </c>
      <c r="EH4" s="84" t="s">
        <v>44</v>
      </c>
      <c r="EI4" s="81" t="s">
        <v>45</v>
      </c>
      <c r="EJ4" s="82" t="s">
        <v>43</v>
      </c>
      <c r="EK4" s="81" t="s">
        <v>44</v>
      </c>
      <c r="EL4" s="83" t="s">
        <v>45</v>
      </c>
      <c r="EM4" s="81" t="s">
        <v>43</v>
      </c>
      <c r="EN4" s="83" t="s">
        <v>44</v>
      </c>
      <c r="EO4" s="81" t="s">
        <v>45</v>
      </c>
      <c r="EP4" s="83" t="s">
        <v>43</v>
      </c>
      <c r="EQ4" s="81" t="s">
        <v>44</v>
      </c>
      <c r="ER4" s="83" t="s">
        <v>45</v>
      </c>
      <c r="ES4" s="81" t="s">
        <v>43</v>
      </c>
      <c r="ET4" s="83" t="s">
        <v>44</v>
      </c>
      <c r="EU4" s="81" t="s">
        <v>45</v>
      </c>
      <c r="EV4" s="83" t="s">
        <v>43</v>
      </c>
      <c r="EW4" s="81" t="s">
        <v>44</v>
      </c>
      <c r="EX4" s="84" t="s">
        <v>45</v>
      </c>
      <c r="EY4" s="81" t="s">
        <v>230</v>
      </c>
      <c r="EZ4" s="82" t="s">
        <v>231</v>
      </c>
      <c r="FA4" s="81" t="s">
        <v>232</v>
      </c>
      <c r="FB4" s="83" t="s">
        <v>230</v>
      </c>
      <c r="FC4" s="81" t="s">
        <v>231</v>
      </c>
      <c r="FD4" s="83" t="s">
        <v>232</v>
      </c>
      <c r="FE4" s="81" t="s">
        <v>230</v>
      </c>
      <c r="FF4" s="83" t="s">
        <v>231</v>
      </c>
      <c r="FG4" s="81" t="s">
        <v>232</v>
      </c>
      <c r="FH4" s="83" t="s">
        <v>43</v>
      </c>
      <c r="FI4" s="81" t="s">
        <v>44</v>
      </c>
      <c r="FJ4" s="83" t="s">
        <v>45</v>
      </c>
      <c r="FK4" s="81" t="s">
        <v>43</v>
      </c>
      <c r="FL4" s="83" t="s">
        <v>44</v>
      </c>
      <c r="FM4" s="81" t="s">
        <v>45</v>
      </c>
      <c r="FN4" s="83" t="s">
        <v>43</v>
      </c>
      <c r="FO4" s="81" t="s">
        <v>44</v>
      </c>
      <c r="FP4" s="83" t="s">
        <v>45</v>
      </c>
      <c r="FQ4" s="81" t="s">
        <v>43</v>
      </c>
      <c r="FR4" s="83" t="s">
        <v>44</v>
      </c>
      <c r="FS4" s="81" t="s">
        <v>45</v>
      </c>
      <c r="FT4" s="83" t="s">
        <v>43</v>
      </c>
      <c r="FU4" s="81" t="s">
        <v>44</v>
      </c>
      <c r="FV4" s="83" t="s">
        <v>45</v>
      </c>
      <c r="FW4" s="81" t="s">
        <v>43</v>
      </c>
      <c r="FX4" s="83" t="s">
        <v>44</v>
      </c>
      <c r="FY4" s="81" t="s">
        <v>45</v>
      </c>
      <c r="FZ4" s="83" t="s">
        <v>43</v>
      </c>
      <c r="GA4" s="81" t="s">
        <v>44</v>
      </c>
      <c r="GB4" s="83" t="s">
        <v>45</v>
      </c>
      <c r="GC4" s="81" t="s">
        <v>43</v>
      </c>
      <c r="GD4" s="83" t="s">
        <v>44</v>
      </c>
      <c r="GE4" s="81" t="s">
        <v>45</v>
      </c>
      <c r="GF4" s="83" t="s">
        <v>43</v>
      </c>
      <c r="GG4" s="81" t="s">
        <v>44</v>
      </c>
      <c r="GH4" s="83" t="s">
        <v>45</v>
      </c>
      <c r="GI4" s="81" t="s">
        <v>230</v>
      </c>
      <c r="GJ4" s="83" t="s">
        <v>51</v>
      </c>
      <c r="GK4" s="81" t="s">
        <v>61</v>
      </c>
      <c r="GL4" s="83" t="s">
        <v>230</v>
      </c>
      <c r="GM4" s="81" t="s">
        <v>51</v>
      </c>
      <c r="GN4" s="83" t="s">
        <v>61</v>
      </c>
      <c r="GO4" s="81" t="s">
        <v>230</v>
      </c>
      <c r="GP4" s="83" t="s">
        <v>51</v>
      </c>
      <c r="GQ4" s="81" t="s">
        <v>61</v>
      </c>
      <c r="GR4" s="83" t="s">
        <v>43</v>
      </c>
      <c r="GS4" s="81" t="s">
        <v>44</v>
      </c>
      <c r="GT4" s="84" t="s">
        <v>45</v>
      </c>
      <c r="GU4" s="81" t="s">
        <v>43</v>
      </c>
      <c r="GV4" s="81" t="s">
        <v>44</v>
      </c>
      <c r="GW4" s="81" t="s">
        <v>45</v>
      </c>
      <c r="GX4" s="81" t="s">
        <v>43</v>
      </c>
      <c r="GY4" s="81" t="s">
        <v>44</v>
      </c>
      <c r="GZ4" s="81" t="s">
        <v>45</v>
      </c>
      <c r="HA4" s="81" t="s">
        <v>43</v>
      </c>
      <c r="HB4" s="81" t="s">
        <v>44</v>
      </c>
      <c r="HC4" s="81" t="s">
        <v>45</v>
      </c>
      <c r="HD4" s="82" t="s">
        <v>43</v>
      </c>
      <c r="HE4" s="81" t="s">
        <v>44</v>
      </c>
      <c r="HF4" s="83" t="s">
        <v>45</v>
      </c>
      <c r="HG4" s="81" t="s">
        <v>43</v>
      </c>
      <c r="HH4" s="83" t="s">
        <v>44</v>
      </c>
      <c r="HI4" s="81" t="s">
        <v>45</v>
      </c>
      <c r="HJ4" s="163" t="s">
        <v>43</v>
      </c>
      <c r="HK4" s="164" t="s">
        <v>44</v>
      </c>
      <c r="HL4" s="163" t="s">
        <v>45</v>
      </c>
      <c r="HM4" s="164" t="s">
        <v>43</v>
      </c>
      <c r="HN4" s="163" t="s">
        <v>44</v>
      </c>
      <c r="HO4" s="164" t="s">
        <v>45</v>
      </c>
      <c r="HP4" s="83" t="s">
        <v>43</v>
      </c>
      <c r="HQ4" s="81" t="s">
        <v>44</v>
      </c>
      <c r="HR4" s="81" t="s">
        <v>45</v>
      </c>
    </row>
    <row r="5" spans="1:229">
      <c r="A5" s="141" t="s">
        <v>34</v>
      </c>
      <c r="B5" s="135">
        <f>'★決算統計　普通税'!U8</f>
        <v>350166896</v>
      </c>
      <c r="C5" s="135">
        <f>'★決算統計　普通税'!V8</f>
        <v>7479448</v>
      </c>
      <c r="D5" s="135">
        <f>'★決算統計　普通税'!W8</f>
        <v>357646344</v>
      </c>
      <c r="E5" s="137">
        <f>'★決算統計　普通税'!Z8</f>
        <v>346758181</v>
      </c>
      <c r="F5" s="137">
        <f>'★決算統計　普通税'!AA8</f>
        <v>2172796</v>
      </c>
      <c r="G5" s="137">
        <f>'★決算統計　普通税'!AB8</f>
        <v>348930977</v>
      </c>
      <c r="H5" s="139">
        <f>'★徴収率　普通税'!I8</f>
        <v>99.026545616122434</v>
      </c>
      <c r="I5" s="139">
        <f>'★徴収率　普通税'!J8</f>
        <v>29.050218679239432</v>
      </c>
      <c r="J5" s="139">
        <f>'★徴収率　普通税'!K8</f>
        <v>97.563132645919055</v>
      </c>
      <c r="K5" s="135">
        <f>'★決算統計　普通税'!AD8</f>
        <v>4754536</v>
      </c>
      <c r="L5" s="135">
        <f>'★決算統計　普通税'!AE8</f>
        <v>141900</v>
      </c>
      <c r="M5" s="135">
        <f>'★決算統計　普通税'!AF8</f>
        <v>4896436</v>
      </c>
      <c r="N5" s="124">
        <f>'★決算統計　普通税'!AI8</f>
        <v>4700292</v>
      </c>
      <c r="O5" s="124">
        <f>'★決算統計　普通税'!AJ8</f>
        <v>42830</v>
      </c>
      <c r="P5" s="124">
        <f>'★決算統計　普通税'!AK8</f>
        <v>4743122</v>
      </c>
      <c r="Q5" s="142">
        <f>'★徴収率　普通税'!L8</f>
        <v>98.859110542017135</v>
      </c>
      <c r="R5" s="142">
        <f>'★徴収率　普通税'!M8</f>
        <v>30.183227625088087</v>
      </c>
      <c r="S5" s="142">
        <f>'★徴収率　普通税'!N8</f>
        <v>96.868865436002835</v>
      </c>
      <c r="T5" s="37">
        <f>'★決算統計　普通税'!AM8</f>
        <v>229742943</v>
      </c>
      <c r="U5" s="135">
        <f>'★決算統計　普通税'!AN8</f>
        <v>6578303</v>
      </c>
      <c r="V5" s="37">
        <f>'★決算統計　普通税'!AO8</f>
        <v>236321246</v>
      </c>
      <c r="W5" s="124">
        <f>'★決算統計　普通税'!AR8</f>
        <v>226705370</v>
      </c>
      <c r="X5" s="124">
        <f>'★決算統計　普通税'!AS8</f>
        <v>1985536</v>
      </c>
      <c r="Y5" s="124">
        <f>'★決算統計　普通税'!AT8</f>
        <v>228690906</v>
      </c>
      <c r="Z5" s="142">
        <f>'★徴収率　普通税'!O8</f>
        <v>98.677838387401522</v>
      </c>
      <c r="AA5" s="127">
        <f>'★徴収率　普通税'!P8</f>
        <v>30.183103453884684</v>
      </c>
      <c r="AB5" s="142">
        <f>'★徴収率　普通税'!Q8</f>
        <v>96.771200165388422</v>
      </c>
      <c r="AC5" s="37">
        <f>'★決算統計　普通税'!AV8</f>
        <v>1393633</v>
      </c>
      <c r="AD5" s="135">
        <f>'★決算統計　普通税'!AW8</f>
        <v>25315</v>
      </c>
      <c r="AE5" s="37">
        <f>'★決算統計　普通税'!AX8</f>
        <v>1418948</v>
      </c>
      <c r="AF5" s="124">
        <f>'★決算統計　普通税'!BA8</f>
        <v>1393633</v>
      </c>
      <c r="AG5" s="31">
        <f>'★決算統計　普通税'!BB8</f>
        <v>25315</v>
      </c>
      <c r="AH5" s="124">
        <f>'★決算統計　普通税'!BC8</f>
        <v>1418948</v>
      </c>
      <c r="AI5" s="127">
        <f>'★徴収率　普通税'!R8</f>
        <v>100</v>
      </c>
      <c r="AJ5" s="142">
        <f>IF('★徴収率　普通税'!S8="－",0,'★徴収率　普通税'!S8)</f>
        <v>100</v>
      </c>
      <c r="AK5" s="142">
        <f>'★徴収率　普通税'!T8</f>
        <v>100</v>
      </c>
      <c r="AL5" s="135">
        <f>'★決算統計　普通税'!BE8</f>
        <v>20108724</v>
      </c>
      <c r="AM5" s="37">
        <f>'★決算統計　普通税'!BF8</f>
        <v>127738</v>
      </c>
      <c r="AN5" s="135">
        <f>'★決算統計　普通税'!BG8</f>
        <v>20236462</v>
      </c>
      <c r="AO5" s="31">
        <f>'★決算統計　普通税'!BJ8</f>
        <v>20051145</v>
      </c>
      <c r="AP5" s="124">
        <f>'★決算統計　普通税'!BK8</f>
        <v>24299</v>
      </c>
      <c r="AQ5" s="31">
        <f>'★決算統計　普通税'!BL8</f>
        <v>20075444</v>
      </c>
      <c r="AR5" s="142">
        <f>'★徴収率　普通税'!U8</f>
        <v>99.71366159284895</v>
      </c>
      <c r="AS5" s="127">
        <f>'★徴収率　普通税'!V8</f>
        <v>19.022530492101019</v>
      </c>
      <c r="AT5" s="142">
        <f>'★徴収率　普通税'!W8</f>
        <v>99.204317434539689</v>
      </c>
      <c r="AU5" s="37">
        <f>'★決算統計　普通税'!BN8</f>
        <v>95560693</v>
      </c>
      <c r="AV5" s="135">
        <f>'★決算統計　普通税'!BO8</f>
        <v>631507</v>
      </c>
      <c r="AW5" s="135">
        <f>'★決算統計　普通税'!BP8</f>
        <v>96192200</v>
      </c>
      <c r="AX5" s="124">
        <f>'★決算統計　普通税'!BS8</f>
        <v>95301374</v>
      </c>
      <c r="AY5" s="31">
        <f>'★決算統計　普通税'!BT8</f>
        <v>120131</v>
      </c>
      <c r="AZ5" s="124">
        <f>'★決算統計　普通税'!BU8</f>
        <v>95421505</v>
      </c>
      <c r="BA5" s="127">
        <f>'★徴収率　普通税'!X8</f>
        <v>99.728634240858852</v>
      </c>
      <c r="BB5" s="142">
        <f>IF('★徴収率　普通税'!Y8="－",0,'★徴収率　普通税'!Y8)</f>
        <v>19.022908693015278</v>
      </c>
      <c r="BC5" s="127">
        <f>'★徴収率　普通税'!Z8</f>
        <v>99.198796783938832</v>
      </c>
      <c r="BD5" s="135">
        <f>'★決算統計　普通税'!BW8</f>
        <v>312961796</v>
      </c>
      <c r="BE5" s="37">
        <f>'★決算統計　普通税'!BX8</f>
        <v>1341109</v>
      </c>
      <c r="BF5" s="135">
        <f>'★決算統計　普通税'!BY8</f>
        <v>314302905</v>
      </c>
      <c r="BG5" s="31">
        <f>'★決算統計　普通税'!CB8</f>
        <v>312315974</v>
      </c>
      <c r="BH5" s="124">
        <f>'★決算統計　普通税'!CC8</f>
        <v>661000</v>
      </c>
      <c r="BI5" s="124">
        <f>'★決算統計　普通税'!CD8</f>
        <v>312976974</v>
      </c>
      <c r="BJ5" s="142">
        <f>'★徴収率　普通税'!AA8</f>
        <v>99.793641905096948</v>
      </c>
      <c r="BK5" s="127">
        <f>'★徴収率　普通税'!AB8</f>
        <v>49.287567229807571</v>
      </c>
      <c r="BL5" s="142">
        <f>'★徴収率　普通税'!AC8</f>
        <v>99.578135938641736</v>
      </c>
      <c r="BM5" s="37">
        <f>'★決算統計　普通税'!CF8</f>
        <v>312709041</v>
      </c>
      <c r="BN5" s="135">
        <f>'★決算統計　普通税'!CG8</f>
        <v>1341109</v>
      </c>
      <c r="BO5" s="37">
        <f>'★決算統計　普通税'!CH8</f>
        <v>314050150</v>
      </c>
      <c r="BP5" s="124">
        <f>'★決算統計　普通税'!CK8</f>
        <v>312063219</v>
      </c>
      <c r="BQ5" s="31">
        <f>'★決算統計　普通税'!CL8</f>
        <v>661000</v>
      </c>
      <c r="BR5" s="124">
        <f>'★決算統計　普通税'!CM8</f>
        <v>312724219</v>
      </c>
      <c r="BS5" s="127">
        <f>'★徴収率　普通税'!AD8</f>
        <v>99.79347511094187</v>
      </c>
      <c r="BT5" s="142">
        <f>'★徴収率　普通税'!AE8</f>
        <v>49.287567229807571</v>
      </c>
      <c r="BU5" s="142">
        <f>'★徴収率　普通税'!AF8</f>
        <v>99.57779641245196</v>
      </c>
      <c r="BV5" s="135">
        <f>'★決算統計　普通税'!CO8</f>
        <v>120829916</v>
      </c>
      <c r="BW5" s="135">
        <f>'★決算統計　普通税'!CP8</f>
        <v>585829</v>
      </c>
      <c r="BX5" s="37">
        <f>'★決算統計　普通税'!CQ8</f>
        <v>121415745</v>
      </c>
      <c r="BY5" s="124">
        <f>'★決算統計　普通税'!CT8</f>
        <v>120553862</v>
      </c>
      <c r="BZ5" s="31">
        <f>'★決算統計　普通税'!CU8</f>
        <v>291489</v>
      </c>
      <c r="CA5" s="124">
        <f>'★決算統計　普通税'!CV8</f>
        <v>120845351</v>
      </c>
      <c r="CB5" s="127">
        <f>'★徴収率　普通税'!AG8</f>
        <v>99.771535055937633</v>
      </c>
      <c r="CC5" s="142">
        <f>'★徴収率　普通税'!AH8</f>
        <v>49.756669608366948</v>
      </c>
      <c r="CD5" s="127">
        <f>'★徴収率　普通税'!AI8</f>
        <v>99.530214141502</v>
      </c>
      <c r="CE5" s="135">
        <f>'★決算統計　普通税'!CX8</f>
        <v>150223145</v>
      </c>
      <c r="CF5" s="37">
        <f>'★決算統計　普通税'!CY8</f>
        <v>722590</v>
      </c>
      <c r="CG5" s="135">
        <f>'★決算統計　普通税'!CZ8</f>
        <v>150945735</v>
      </c>
      <c r="CH5" s="124">
        <f>'★決算統計　普通税'!DC8</f>
        <v>149882140</v>
      </c>
      <c r="CI5" s="31">
        <f>'★決算統計　普通税'!DD8</f>
        <v>359536</v>
      </c>
      <c r="CJ5" s="124">
        <f>'★決算統計　普通税'!DE8</f>
        <v>150241676</v>
      </c>
      <c r="CK5" s="127">
        <f>'★徴収率　普通税'!AJ8</f>
        <v>99.773001024575805</v>
      </c>
      <c r="CL5" s="142">
        <f>'★徴収率　普通税'!AK8</f>
        <v>49.75657011583332</v>
      </c>
      <c r="CM5" s="127">
        <f>'★徴収率　普通税'!AL8</f>
        <v>99.533568139570164</v>
      </c>
      <c r="CN5" s="135">
        <f>'★決算統計　普通税'!DG8</f>
        <v>41655980</v>
      </c>
      <c r="CO5" s="37">
        <f>'★決算統計　普通税'!DH8</f>
        <v>32690</v>
      </c>
      <c r="CP5" s="135">
        <f>'★決算統計　普通税'!DI8</f>
        <v>41688670</v>
      </c>
      <c r="CQ5" s="31">
        <f>'★決算統計　普通税'!DL8</f>
        <v>41627217</v>
      </c>
      <c r="CR5" s="124">
        <f>'★決算統計　普通税'!DM8</f>
        <v>9975</v>
      </c>
      <c r="CS5" s="124">
        <f>'★決算統計　普通税'!DN8</f>
        <v>41637192</v>
      </c>
      <c r="CT5" s="142">
        <f>IF('★徴収率　普通税'!AM8="－",0,'★徴収率　普通税'!AM8)</f>
        <v>99.930951090335654</v>
      </c>
      <c r="CU5" s="127">
        <f>IF('★徴収率　普通税'!AN8="－",0,'★徴収率　普通税'!AN8)</f>
        <v>30.513918629550325</v>
      </c>
      <c r="CV5" s="142">
        <f>IF('★徴収率　普通税'!AO8="－",0,'★徴収率　普通税'!AO8)</f>
        <v>99.876518008370141</v>
      </c>
      <c r="CW5" s="37">
        <f>'★決算統計　普通税'!DP8</f>
        <v>252755</v>
      </c>
      <c r="CX5" s="135">
        <f>'★決算統計　普通税'!DQ8</f>
        <v>0</v>
      </c>
      <c r="CY5" s="37">
        <f>'★決算統計　普通税'!DR8</f>
        <v>252755</v>
      </c>
      <c r="CZ5" s="124">
        <f>'★決算統計　普通税'!DU8</f>
        <v>252755</v>
      </c>
      <c r="DA5" s="31">
        <f>'★決算統計　普通税'!DV8</f>
        <v>0</v>
      </c>
      <c r="DB5" s="124">
        <f>'★決算統計　普通税'!DW8</f>
        <v>252755</v>
      </c>
      <c r="DC5" s="127">
        <f>IF('★徴収率　普通税'!AP8="－",0,'★徴収率　普通税'!AP8)</f>
        <v>100</v>
      </c>
      <c r="DD5" s="142">
        <f>IF('★徴収率　普通税'!AQ8="－",0,'★徴収率　普通税'!AQ8)</f>
        <v>0</v>
      </c>
      <c r="DE5" s="142">
        <f>'★徴収率　普通税'!AR8</f>
        <v>100</v>
      </c>
      <c r="DF5" s="152" t="s">
        <v>258</v>
      </c>
      <c r="DG5" s="152" t="s">
        <v>258</v>
      </c>
      <c r="DH5" s="37">
        <f>'★決算統計　普通税'!EA8</f>
        <v>2306191</v>
      </c>
      <c r="DI5" s="152" t="s">
        <v>258</v>
      </c>
      <c r="DJ5" s="128" t="s">
        <v>258</v>
      </c>
      <c r="DK5" s="124">
        <f>'★決算統計　普通税'!EF8</f>
        <v>2153964</v>
      </c>
      <c r="DL5" s="127" t="str">
        <f>'★徴収率　普通税'!AS8</f>
        <v>－</v>
      </c>
      <c r="DM5" s="142" t="str">
        <f>'★徴収率　普通税'!AT8</f>
        <v>－</v>
      </c>
      <c r="DN5" s="142">
        <f>'★徴収率　普通税'!AU8</f>
        <v>93.399202407779754</v>
      </c>
      <c r="DO5" s="152" t="s">
        <v>258</v>
      </c>
      <c r="DP5" s="128" t="s">
        <v>258</v>
      </c>
      <c r="DQ5" s="124">
        <f>'★決算統計　普通税'!EJ8</f>
        <v>141799</v>
      </c>
      <c r="DR5" s="128" t="s">
        <v>258</v>
      </c>
      <c r="DS5" s="152" t="s">
        <v>258</v>
      </c>
      <c r="DT5" s="31">
        <f>'★決算統計　普通税'!EO8</f>
        <v>141799</v>
      </c>
      <c r="DU5" s="142" t="str">
        <f>'★徴収率　普通税'!AV8</f>
        <v>－</v>
      </c>
      <c r="DV5" s="127" t="str">
        <f>'★徴収率　普通税'!AW8</f>
        <v>－</v>
      </c>
      <c r="DW5" s="142">
        <f>'★徴収率　普通税'!AX8</f>
        <v>100</v>
      </c>
      <c r="DX5" s="31">
        <f>'★決算統計　普通税'!EQ8</f>
        <v>2026165</v>
      </c>
      <c r="DY5" s="124">
        <f>'★決算統計　普通税'!ER8</f>
        <v>138227</v>
      </c>
      <c r="DZ5" s="31">
        <f>'★決算統計　普通税'!ES8</f>
        <v>2164392</v>
      </c>
      <c r="EA5" s="124">
        <f>'★決算統計　普通税'!EV8</f>
        <v>1983950</v>
      </c>
      <c r="EB5" s="31">
        <f>'★決算統計　普通税'!EW8</f>
        <v>28215</v>
      </c>
      <c r="EC5" s="124">
        <f>'★決算統計　普通税'!EX8</f>
        <v>2012165</v>
      </c>
      <c r="ED5" s="127">
        <f>'★徴収率　普通税'!AY8</f>
        <v>97.916507293334945</v>
      </c>
      <c r="EE5" s="142">
        <f>'★徴収率　普通税'!AZ8</f>
        <v>20.412075788377091</v>
      </c>
      <c r="EF5" s="127">
        <f>'★徴収率　普通税'!BA8</f>
        <v>92.966754635943943</v>
      </c>
      <c r="EG5" s="135">
        <f>'★決算統計　普通税'!EZ8</f>
        <v>29848003</v>
      </c>
      <c r="EH5" s="37">
        <f>'★決算統計　普通税'!FA8</f>
        <v>5564</v>
      </c>
      <c r="EI5" s="135">
        <f>'★決算統計　普通税'!FB8</f>
        <v>29853567</v>
      </c>
      <c r="EJ5" s="31">
        <f>'★決算統計　普通税'!FE8</f>
        <v>29848003</v>
      </c>
      <c r="EK5" s="124">
        <f>'★決算統計　普通税'!FF8</f>
        <v>798</v>
      </c>
      <c r="EL5" s="31">
        <f>'★決算統計　普通税'!FG8</f>
        <v>29848801</v>
      </c>
      <c r="EM5" s="142">
        <f>IF('★徴収率　普通税'!BB8="－",0,'★徴収率　普通税'!BB8)</f>
        <v>100</v>
      </c>
      <c r="EN5" s="127">
        <f>IF('★徴収率　普通税'!BC8="－",0,'★徴収率　普通税'!BC8)</f>
        <v>14.342199856218549</v>
      </c>
      <c r="EO5" s="142">
        <f>IF('★徴収率　普通税'!BD8="－",0,'★徴収率　普通税'!BD8)</f>
        <v>99.984035408566086</v>
      </c>
      <c r="EP5" s="37">
        <f>'★決算統計　普通税'!FR8</f>
        <v>0</v>
      </c>
      <c r="EQ5" s="135">
        <f>'★決算統計　普通税'!FS8</f>
        <v>0</v>
      </c>
      <c r="ER5" s="37">
        <f>'★決算統計　普通税'!FT8</f>
        <v>0</v>
      </c>
      <c r="ES5" s="124">
        <f>'★決算統計　普通税'!FW8</f>
        <v>0</v>
      </c>
      <c r="ET5" s="31">
        <f>'★決算統計　普通税'!FX8</f>
        <v>0</v>
      </c>
      <c r="EU5" s="124">
        <f>'★決算統計　普通税'!FY8</f>
        <v>0</v>
      </c>
      <c r="EV5" s="127">
        <f>IF('★徴収率　普通税'!BH8="－",0,'★徴収率　普通税'!BH8)</f>
        <v>0</v>
      </c>
      <c r="EW5" s="142">
        <f>IF('★徴収率　普通税'!BI8="－",0,'★徴収率　普通税'!BI8)</f>
        <v>0</v>
      </c>
      <c r="EX5" s="127">
        <f>IF('★徴収率　普通税'!BJ8="－",0,'★徴収率　普通税'!BJ8)</f>
        <v>0</v>
      </c>
      <c r="EY5" s="156" t="s">
        <v>258</v>
      </c>
      <c r="EZ5" s="129" t="s">
        <v>258</v>
      </c>
      <c r="FA5" s="156" t="s">
        <v>258</v>
      </c>
      <c r="FB5" s="130" t="s">
        <v>258</v>
      </c>
      <c r="FC5" s="157" t="s">
        <v>258</v>
      </c>
      <c r="FD5" s="130" t="s">
        <v>258</v>
      </c>
      <c r="FE5" s="158" t="s">
        <v>258</v>
      </c>
      <c r="FF5" s="131" t="s">
        <v>258</v>
      </c>
      <c r="FG5" s="158" t="s">
        <v>258</v>
      </c>
      <c r="FH5" s="37">
        <f>'★決算統計　目的税'!U8</f>
        <v>203981</v>
      </c>
      <c r="FI5" s="135">
        <f>'★決算統計　目的税'!V8</f>
        <v>2987</v>
      </c>
      <c r="FJ5" s="37">
        <f>'★決算統計　目的税'!W8</f>
        <v>206968</v>
      </c>
      <c r="FK5" s="135">
        <f>'★決算統計　目的税'!Z8</f>
        <v>203727</v>
      </c>
      <c r="FL5" s="37">
        <f>'★決算統計　目的税'!AA8</f>
        <v>2987</v>
      </c>
      <c r="FM5" s="135">
        <f>'★決算統計　目的税'!AB8</f>
        <v>206714</v>
      </c>
      <c r="FN5" s="131">
        <f>'★徴収率　目的税'!I8</f>
        <v>99.875478598496912</v>
      </c>
      <c r="FO5" s="158">
        <f>IF('★徴収率　目的税'!J8="－",0,'★徴収率　目的税'!J8)</f>
        <v>100</v>
      </c>
      <c r="FP5" s="131">
        <f>'★徴収率　目的税'!K8</f>
        <v>99.87727571412006</v>
      </c>
      <c r="FQ5" s="135">
        <f>'★決算統計　目的税'!AD8</f>
        <v>28670390</v>
      </c>
      <c r="FR5" s="37">
        <f>'★決算統計　目的税'!AE8</f>
        <v>115855</v>
      </c>
      <c r="FS5" s="135">
        <f>'★決算統計　目的税'!AF8</f>
        <v>28786245</v>
      </c>
      <c r="FT5" s="31">
        <f>'★決算統計　目的税'!AI8</f>
        <v>28638598</v>
      </c>
      <c r="FU5" s="124">
        <f>'★決算統計　目的税'!AJ8</f>
        <v>73760</v>
      </c>
      <c r="FV5" s="31">
        <f>'★決算統計　目的税'!AK8</f>
        <v>28712358</v>
      </c>
      <c r="FW5" s="142">
        <f>IF('★徴収率　目的税'!L8="－",0,'★徴収率　目的税'!L8)</f>
        <v>99.88911207695466</v>
      </c>
      <c r="FX5" s="127">
        <f>IF('★徴収率　目的税'!M8="－",0,'★徴収率　目的税'!M8)</f>
        <v>63.66578913296793</v>
      </c>
      <c r="FY5" s="142">
        <f>IF('★徴収率　目的税'!N8="－",0,'★徴収率　目的税'!N8)</f>
        <v>99.743325327773732</v>
      </c>
      <c r="FZ5" s="31">
        <f>'★決算統計　目的税'!AM8</f>
        <v>63107637</v>
      </c>
      <c r="GA5" s="124">
        <f>'★決算統計　目的税'!AN8</f>
        <v>313409</v>
      </c>
      <c r="GB5" s="31">
        <f>'★決算統計　目的税'!AO8</f>
        <v>63421046</v>
      </c>
      <c r="GC5" s="124">
        <f>'★決算統計　目的税'!AR8</f>
        <v>62960274</v>
      </c>
      <c r="GD5" s="31">
        <f>'★決算統計　目的税'!AS8</f>
        <v>155518</v>
      </c>
      <c r="GE5" s="124">
        <f>'★決算統計　目的税'!AT8</f>
        <v>63115792</v>
      </c>
      <c r="GF5" s="127">
        <f>'★徴収率　目的税'!O8</f>
        <v>99.766489434551318</v>
      </c>
      <c r="GG5" s="142">
        <f>'★徴収率　目的税'!P8</f>
        <v>49.621421209984398</v>
      </c>
      <c r="GH5" s="127">
        <f>'★徴収率　目的税'!Q8</f>
        <v>99.518686588675948</v>
      </c>
      <c r="GI5" s="156" t="s">
        <v>258</v>
      </c>
      <c r="GJ5" s="129" t="s">
        <v>258</v>
      </c>
      <c r="GK5" s="156" t="s">
        <v>258</v>
      </c>
      <c r="GL5" s="130" t="s">
        <v>258</v>
      </c>
      <c r="GM5" s="157" t="s">
        <v>258</v>
      </c>
      <c r="GN5" s="130" t="s">
        <v>258</v>
      </c>
      <c r="GO5" s="158" t="s">
        <v>258</v>
      </c>
      <c r="GP5" s="131" t="s">
        <v>258</v>
      </c>
      <c r="GQ5" s="158" t="s">
        <v>258</v>
      </c>
      <c r="GR5" s="31">
        <f>'★決算統計　目的税'!DG8</f>
        <v>786984868</v>
      </c>
      <c r="GS5" s="124">
        <f>'★決算統計　目的税'!DH8</f>
        <v>9396599</v>
      </c>
      <c r="GT5" s="31">
        <f>'★決算統計　目的税'!DI8</f>
        <v>796523266</v>
      </c>
      <c r="GU5" s="124">
        <f>'★決算統計　目的税'!DL8</f>
        <v>782708707</v>
      </c>
      <c r="GV5" s="31">
        <f>'★決算統計　目的税'!DM8</f>
        <v>3095074</v>
      </c>
      <c r="GW5" s="124">
        <f>'★決算統計　目的税'!DN8</f>
        <v>785945580</v>
      </c>
      <c r="GX5" s="127">
        <f>'★徴収率　目的税'!AM8</f>
        <v>99.456639997301693</v>
      </c>
      <c r="GY5" s="142">
        <f>'★徴収率　目的税'!AN8</f>
        <v>32.938236483221218</v>
      </c>
      <c r="GZ5" s="127">
        <f>'★徴収率　目的税'!AO8</f>
        <v>98.672017949567334</v>
      </c>
      <c r="HA5" s="157" t="s">
        <v>258</v>
      </c>
      <c r="HB5" s="130" t="s">
        <v>258</v>
      </c>
      <c r="HC5" s="157" t="s">
        <v>258</v>
      </c>
      <c r="HD5" s="130" t="s">
        <v>258</v>
      </c>
      <c r="HE5" s="157" t="s">
        <v>258</v>
      </c>
      <c r="HF5" s="130" t="s">
        <v>258</v>
      </c>
      <c r="HG5" s="157" t="s">
        <v>258</v>
      </c>
      <c r="HH5" s="130" t="s">
        <v>258</v>
      </c>
      <c r="HI5" s="157" t="s">
        <v>258</v>
      </c>
      <c r="HJ5" s="132">
        <f>'★決算統計　目的税'!DY8</f>
        <v>57277313</v>
      </c>
      <c r="HK5" s="124">
        <f>'★決算統計　目的税'!DZ8</f>
        <v>9534682</v>
      </c>
      <c r="HL5" s="31">
        <f>'★決算統計　目的税'!EA8</f>
        <v>66811995</v>
      </c>
      <c r="HM5" s="124">
        <f>'★決算統計　目的税'!ED8</f>
        <v>52380571</v>
      </c>
      <c r="HN5" s="31">
        <f>'★決算統計　目的税'!EE8</f>
        <v>2354389</v>
      </c>
      <c r="HO5" s="124">
        <f>'★決算統計　目的税'!EF8</f>
        <v>54734960</v>
      </c>
      <c r="HP5" s="127">
        <f>'★徴収率　目的税'!AS8</f>
        <v>91.450817533985926</v>
      </c>
      <c r="HQ5" s="142">
        <f>'★徴収率　目的税'!AT8</f>
        <v>24.692894844316779</v>
      </c>
      <c r="HR5" s="142">
        <f>'★徴収率　目的税'!AU8</f>
        <v>81.923852146609306</v>
      </c>
      <c r="HU5"/>
    </row>
    <row r="6" spans="1:229">
      <c r="A6" s="124" t="s">
        <v>35</v>
      </c>
      <c r="B6" s="135">
        <f>'★決算統計　普通税'!U9</f>
        <v>73327832</v>
      </c>
      <c r="C6" s="135">
        <f>'★決算統計　普通税'!V9</f>
        <v>1196577</v>
      </c>
      <c r="D6" s="135">
        <f>'★決算統計　普通税'!W9</f>
        <v>74524409</v>
      </c>
      <c r="E6" s="137">
        <f>'★決算統計　普通税'!Z9</f>
        <v>72735008</v>
      </c>
      <c r="F6" s="137">
        <f>'★決算統計　普通税'!AA9</f>
        <v>443483</v>
      </c>
      <c r="G6" s="137">
        <f>'★決算統計　普通税'!AB9</f>
        <v>73178491</v>
      </c>
      <c r="H6" s="139">
        <f>'★徴収率　普通税'!I9</f>
        <v>99.191542987388473</v>
      </c>
      <c r="I6" s="139">
        <f>'★徴収率　普通税'!J9</f>
        <v>37.062637841108433</v>
      </c>
      <c r="J6" s="139">
        <f>'★徴収率　普通税'!K9</f>
        <v>98.19399037434836</v>
      </c>
      <c r="K6" s="135">
        <f>'★決算統計　普通税'!AD9</f>
        <v>1356934</v>
      </c>
      <c r="L6" s="135">
        <f>'★決算統計　普通税'!AE9</f>
        <v>28016</v>
      </c>
      <c r="M6" s="135">
        <f>'★決算統計　普通税'!AF9</f>
        <v>1384950</v>
      </c>
      <c r="N6" s="124">
        <f>'★決算統計　普通税'!AI9</f>
        <v>1344680</v>
      </c>
      <c r="O6" s="124">
        <f>'★決算統計　普通税'!AJ9</f>
        <v>10739</v>
      </c>
      <c r="P6" s="124">
        <f>'★決算統計　普通税'!AK9</f>
        <v>1355419</v>
      </c>
      <c r="Q6" s="142">
        <f>'★徴収率　普通税'!L9</f>
        <v>99.096934707214942</v>
      </c>
      <c r="R6" s="142">
        <f>'★徴収率　普通税'!M9</f>
        <v>38.331667618503715</v>
      </c>
      <c r="S6" s="142">
        <f>'★徴収率　普通税'!N9</f>
        <v>97.867720856348612</v>
      </c>
      <c r="T6" s="37">
        <f>'★決算統計　普通税'!AM9</f>
        <v>60849042</v>
      </c>
      <c r="U6" s="135">
        <f>'★決算統計　普通税'!AN9</f>
        <v>1101171</v>
      </c>
      <c r="V6" s="37">
        <f>'★決算統計　普通税'!AO9</f>
        <v>61950213</v>
      </c>
      <c r="W6" s="124">
        <f>'★決算統計　普通税'!AR9</f>
        <v>60295431</v>
      </c>
      <c r="X6" s="124">
        <f>'★決算統計　普通税'!AS9</f>
        <v>422120</v>
      </c>
      <c r="Y6" s="124">
        <f>'★決算統計　普通税'!AT9</f>
        <v>60717551</v>
      </c>
      <c r="Z6" s="142">
        <f>'★徴収率　普通税'!O9</f>
        <v>99.090189456064067</v>
      </c>
      <c r="AA6" s="127">
        <f>'★徴収率　普通税'!P9</f>
        <v>38.33373744858882</v>
      </c>
      <c r="AB6" s="142">
        <f>'★徴収率　普通税'!Q9</f>
        <v>98.01023767262916</v>
      </c>
      <c r="AC6" s="37">
        <f>'★決算統計　普通税'!AV9</f>
        <v>414024</v>
      </c>
      <c r="AD6" s="135">
        <f>'★決算統計　普通税'!AW9</f>
        <v>0</v>
      </c>
      <c r="AE6" s="37">
        <f>'★決算統計　普通税'!AX9</f>
        <v>414024</v>
      </c>
      <c r="AF6" s="124">
        <f>'★決算統計　普通税'!BA9</f>
        <v>414024</v>
      </c>
      <c r="AG6" s="31">
        <f>'★決算統計　普通税'!BB9</f>
        <v>0</v>
      </c>
      <c r="AH6" s="124">
        <f>'★決算統計　普通税'!BC9</f>
        <v>414024</v>
      </c>
      <c r="AI6" s="127">
        <f>'★徴収率　普通税'!R9</f>
        <v>100</v>
      </c>
      <c r="AJ6" s="142">
        <f>IF('★徴収率　普通税'!S9="－",0,'★徴収率　普通税'!S9)</f>
        <v>0</v>
      </c>
      <c r="AK6" s="142">
        <f>'★徴収率　普通税'!T9</f>
        <v>100</v>
      </c>
      <c r="AL6" s="135">
        <f>'★決算統計　普通税'!BE9</f>
        <v>2449306</v>
      </c>
      <c r="AM6" s="37">
        <f>'★決算統計　普通税'!BF9</f>
        <v>15251</v>
      </c>
      <c r="AN6" s="135">
        <f>'★決算統計　普通税'!BG9</f>
        <v>2464557</v>
      </c>
      <c r="AO6" s="31">
        <f>'★決算統計　普通税'!BJ9</f>
        <v>2444659</v>
      </c>
      <c r="AP6" s="124">
        <f>'★決算統計　普通税'!BK9</f>
        <v>2404</v>
      </c>
      <c r="AQ6" s="31">
        <f>'★決算統計　普通税'!BL9</f>
        <v>2447063</v>
      </c>
      <c r="AR6" s="142">
        <f>'★徴収率　普通税'!U9</f>
        <v>99.810272787475313</v>
      </c>
      <c r="AS6" s="127">
        <f>'★徴収率　普通税'!V9</f>
        <v>15.762900793390596</v>
      </c>
      <c r="AT6" s="142">
        <f>'★徴収率　普通税'!W9</f>
        <v>99.290176693012171</v>
      </c>
      <c r="AU6" s="37">
        <f>'★決算統計　普通税'!BN9</f>
        <v>8672550</v>
      </c>
      <c r="AV6" s="135">
        <f>'★決算統計　普通税'!BO9</f>
        <v>52139</v>
      </c>
      <c r="AW6" s="135">
        <f>'★決算統計　普通税'!BP9</f>
        <v>8724689</v>
      </c>
      <c r="AX6" s="124">
        <f>'★決算統計　普通税'!BS9</f>
        <v>8650238</v>
      </c>
      <c r="AY6" s="31">
        <f>'★決算統計　普通税'!BT9</f>
        <v>8220</v>
      </c>
      <c r="AZ6" s="124">
        <f>'★決算統計　普通税'!BU9</f>
        <v>8658458</v>
      </c>
      <c r="BA6" s="127">
        <f>'★徴収率　普通税'!X9</f>
        <v>99.742728493926236</v>
      </c>
      <c r="BB6" s="142">
        <f>IF('★徴収率　普通税'!Y9="－",0,'★徴収率　普通税'!Y9)</f>
        <v>15.765549780394714</v>
      </c>
      <c r="BC6" s="127">
        <f>'★徴収率　普通税'!Z9</f>
        <v>99.240878385464512</v>
      </c>
      <c r="BD6" s="135">
        <f>'★決算統計　普通税'!BW9</f>
        <v>59688983</v>
      </c>
      <c r="BE6" s="37">
        <f>'★決算統計　普通税'!BX9</f>
        <v>513638</v>
      </c>
      <c r="BF6" s="135">
        <f>'★決算統計　普通税'!BY9</f>
        <v>60202621</v>
      </c>
      <c r="BG6" s="31">
        <f>'★決算統計　普通税'!CB9</f>
        <v>59399427</v>
      </c>
      <c r="BH6" s="124">
        <f>'★決算統計　普通税'!CC9</f>
        <v>251555</v>
      </c>
      <c r="BI6" s="124">
        <f>'★決算統計　普通税'!CD9</f>
        <v>59650982</v>
      </c>
      <c r="BJ6" s="142">
        <f>'★徴収率　普通税'!AA9</f>
        <v>99.514892053027609</v>
      </c>
      <c r="BK6" s="127">
        <f>'★徴収率　普通税'!AB9</f>
        <v>48.975153707474917</v>
      </c>
      <c r="BL6" s="142">
        <f>'★徴収率　普通税'!AC9</f>
        <v>99.083696040409933</v>
      </c>
      <c r="BM6" s="37">
        <f>'★決算統計　普通税'!CF9</f>
        <v>58797494</v>
      </c>
      <c r="BN6" s="135">
        <f>'★決算統計　普通税'!CG9</f>
        <v>513638</v>
      </c>
      <c r="BO6" s="37">
        <f>'★決算統計　普通税'!CH9</f>
        <v>59311132</v>
      </c>
      <c r="BP6" s="124">
        <f>'★決算統計　普通税'!CK9</f>
        <v>58507938</v>
      </c>
      <c r="BQ6" s="31">
        <f>'★決算統計　普通税'!CL9</f>
        <v>251555</v>
      </c>
      <c r="BR6" s="124">
        <f>'★決算統計　普通税'!CM9</f>
        <v>58759493</v>
      </c>
      <c r="BS6" s="127">
        <f>'★徴収率　普通税'!AD9</f>
        <v>99.507536834818168</v>
      </c>
      <c r="BT6" s="142">
        <f>'★徴収率　普通税'!AE9</f>
        <v>48.975153707474917</v>
      </c>
      <c r="BU6" s="142">
        <f>'★徴収率　普通税'!AF9</f>
        <v>99.069923332436133</v>
      </c>
      <c r="BV6" s="135">
        <f>'★決算統計　普通税'!CO9</f>
        <v>22976950</v>
      </c>
      <c r="BW6" s="135">
        <f>'★決算統計　普通税'!CP9</f>
        <v>228006</v>
      </c>
      <c r="BX6" s="37">
        <f>'★決算統計　普通税'!CQ9</f>
        <v>23204956</v>
      </c>
      <c r="BY6" s="124">
        <f>'★決算統計　普通税'!CT9</f>
        <v>22840952</v>
      </c>
      <c r="BZ6" s="31">
        <f>'★決算統計　普通税'!CU9</f>
        <v>119391</v>
      </c>
      <c r="CA6" s="124">
        <f>'★決算統計　普通税'!CV9</f>
        <v>22960343</v>
      </c>
      <c r="CB6" s="127">
        <f>'★徴収率　普通税'!AG9</f>
        <v>99.408111172283526</v>
      </c>
      <c r="CC6" s="142">
        <f>'★徴収率　普通税'!AH9</f>
        <v>52.363095708007677</v>
      </c>
      <c r="CD6" s="127">
        <f>'★徴収率　普通税'!AI9</f>
        <v>98.945858807058286</v>
      </c>
      <c r="CE6" s="135">
        <f>'★決算統計　普通税'!CX9</f>
        <v>24610497</v>
      </c>
      <c r="CF6" s="37">
        <f>'★決算統計　普通税'!CY9</f>
        <v>241221</v>
      </c>
      <c r="CG6" s="135">
        <f>'★決算統計　普通税'!CZ9</f>
        <v>24851718</v>
      </c>
      <c r="CH6" s="124">
        <f>'★決算統計　普通税'!DC9</f>
        <v>24463543</v>
      </c>
      <c r="CI6" s="31">
        <f>'★決算統計　普通税'!DD9</f>
        <v>126311</v>
      </c>
      <c r="CJ6" s="124">
        <f>'★決算統計　普通税'!DE9</f>
        <v>24589854</v>
      </c>
      <c r="CK6" s="127">
        <f>'★徴収率　普通税'!AJ9</f>
        <v>99.402880811387107</v>
      </c>
      <c r="CL6" s="142">
        <f>'★徴収率　普通税'!AK9</f>
        <v>52.363185626458716</v>
      </c>
      <c r="CM6" s="127">
        <f>'★徴収率　普通税'!AL9</f>
        <v>98.946294175718549</v>
      </c>
      <c r="CN6" s="135">
        <f>'★決算統計　普通税'!DG9</f>
        <v>11210047</v>
      </c>
      <c r="CO6" s="37">
        <f>'★決算統計　普通税'!DH9</f>
        <v>44411</v>
      </c>
      <c r="CP6" s="135">
        <f>'★決算統計　普通税'!DI9</f>
        <v>11254458</v>
      </c>
      <c r="CQ6" s="31">
        <f>'★決算統計　普通税'!DL9</f>
        <v>11203443</v>
      </c>
      <c r="CR6" s="124">
        <f>'★決算統計　普通税'!DM9</f>
        <v>5853</v>
      </c>
      <c r="CS6" s="124">
        <f>'★決算統計　普通税'!DN9</f>
        <v>11209296</v>
      </c>
      <c r="CT6" s="142">
        <f>IF('★徴収率　普通税'!AM9="－",0,'★徴収率　普通税'!AM9)</f>
        <v>99.941088561002474</v>
      </c>
      <c r="CU6" s="127">
        <f>IF('★徴収率　普通税'!AN9="－",0,'★徴収率　普通税'!AN9)</f>
        <v>13.179167323410867</v>
      </c>
      <c r="CV6" s="142">
        <f>IF('★徴収率　普通税'!AO9="－",0,'★徴収率　普通税'!AO9)</f>
        <v>99.598719014278615</v>
      </c>
      <c r="CW6" s="37">
        <f>'★決算統計　普通税'!DP9</f>
        <v>891489</v>
      </c>
      <c r="CX6" s="135">
        <f>'★決算統計　普通税'!DQ9</f>
        <v>0</v>
      </c>
      <c r="CY6" s="37">
        <f>'★決算統計　普通税'!DR9</f>
        <v>891489</v>
      </c>
      <c r="CZ6" s="124">
        <f>'★決算統計　普通税'!DU9</f>
        <v>891489</v>
      </c>
      <c r="DA6" s="31">
        <f>'★決算統計　普通税'!DV9</f>
        <v>0</v>
      </c>
      <c r="DB6" s="124">
        <f>'★決算統計　普通税'!DW9</f>
        <v>891489</v>
      </c>
      <c r="DC6" s="127">
        <f>IF('★徴収率　普通税'!AP9="－",0,'★徴収率　普通税'!AP9)</f>
        <v>100</v>
      </c>
      <c r="DD6" s="142">
        <f>IF('★徴収率　普通税'!AQ9="－",0,'★徴収率　普通税'!AQ9)</f>
        <v>0</v>
      </c>
      <c r="DE6" s="142">
        <f>'★徴収率　普通税'!AR9</f>
        <v>100</v>
      </c>
      <c r="DF6" s="152" t="s">
        <v>258</v>
      </c>
      <c r="DG6" s="152" t="s">
        <v>258</v>
      </c>
      <c r="DH6" s="37">
        <f>'★決算統計　普通税'!EA9</f>
        <v>1487627</v>
      </c>
      <c r="DI6" s="152" t="s">
        <v>258</v>
      </c>
      <c r="DJ6" s="128" t="s">
        <v>258</v>
      </c>
      <c r="DK6" s="124">
        <f>'★決算統計　普通税'!EF9</f>
        <v>1423918</v>
      </c>
      <c r="DL6" s="127" t="str">
        <f>'★徴収率　普通税'!AS9</f>
        <v>－</v>
      </c>
      <c r="DM6" s="142" t="str">
        <f>'★徴収率　普通税'!AT9</f>
        <v>－</v>
      </c>
      <c r="DN6" s="142">
        <f>'★徴収率　普通税'!AU9</f>
        <v>95.717407656623593</v>
      </c>
      <c r="DO6" s="152" t="s">
        <v>258</v>
      </c>
      <c r="DP6" s="128" t="s">
        <v>258</v>
      </c>
      <c r="DQ6" s="124">
        <f>'★決算統計　普通税'!EJ9</f>
        <v>85269</v>
      </c>
      <c r="DR6" s="128" t="s">
        <v>258</v>
      </c>
      <c r="DS6" s="152" t="s">
        <v>258</v>
      </c>
      <c r="DT6" s="31">
        <f>'★決算統計　普通税'!EO9</f>
        <v>85269</v>
      </c>
      <c r="DU6" s="142" t="str">
        <f>'★徴収率　普通税'!AV9</f>
        <v>－</v>
      </c>
      <c r="DV6" s="127" t="str">
        <f>'★徴収率　普通税'!AW9</f>
        <v>－</v>
      </c>
      <c r="DW6" s="142">
        <f>'★徴収率　普通税'!AX9</f>
        <v>100</v>
      </c>
      <c r="DX6" s="31">
        <f>'★決算統計　普通税'!EQ9</f>
        <v>1343418</v>
      </c>
      <c r="DY6" s="124">
        <f>'★決算統計　普通税'!ER9</f>
        <v>58940</v>
      </c>
      <c r="DZ6" s="31">
        <f>'★決算統計　普通税'!ES9</f>
        <v>1402358</v>
      </c>
      <c r="EA6" s="124">
        <f>'★決算統計　普通税'!EV9</f>
        <v>1322772</v>
      </c>
      <c r="EB6" s="31">
        <f>'★決算統計　普通税'!EW9</f>
        <v>15877</v>
      </c>
      <c r="EC6" s="124">
        <f>'★決算統計　普通税'!EX9</f>
        <v>1338649</v>
      </c>
      <c r="ED6" s="127">
        <f>'★徴収率　普通税'!AY9</f>
        <v>98.463173785076577</v>
      </c>
      <c r="EE6" s="142">
        <f>'★徴収率　普通税'!AZ9</f>
        <v>26.937563624024431</v>
      </c>
      <c r="EF6" s="127">
        <f>'★徴収率　普通税'!BA9</f>
        <v>95.457008837971472</v>
      </c>
      <c r="EG6" s="135">
        <f>'★決算統計　普通税'!EZ9</f>
        <v>6178180</v>
      </c>
      <c r="EH6" s="37">
        <f>'★決算統計　普通税'!FA9</f>
        <v>61</v>
      </c>
      <c r="EI6" s="135">
        <f>'★決算統計　普通税'!FB9</f>
        <v>6178241</v>
      </c>
      <c r="EJ6" s="31">
        <f>'★決算統計　普通税'!FE9</f>
        <v>6178180</v>
      </c>
      <c r="EK6" s="124">
        <f>'★決算統計　普通税'!FF9</f>
        <v>0</v>
      </c>
      <c r="EL6" s="31">
        <f>'★決算統計　普通税'!FG9</f>
        <v>6178180</v>
      </c>
      <c r="EM6" s="142">
        <f>IF('★徴収率　普通税'!BB9="－",0,'★徴収率　普通税'!BB9)</f>
        <v>100</v>
      </c>
      <c r="EN6" s="127">
        <f>IF('★徴収率　普通税'!BC9="－",0,'★徴収率　普通税'!BC9)</f>
        <v>0</v>
      </c>
      <c r="EO6" s="142">
        <f>IF('★徴収率　普通税'!BD9="－",0,'★徴収率　普通税'!BD9)</f>
        <v>99.999012663960514</v>
      </c>
      <c r="EP6" s="37">
        <f>'★決算統計　普通税'!FR9</f>
        <v>0</v>
      </c>
      <c r="EQ6" s="135">
        <f>'★決算統計　普通税'!FS9</f>
        <v>600</v>
      </c>
      <c r="ER6" s="37">
        <f>'★決算統計　普通税'!FT9</f>
        <v>600</v>
      </c>
      <c r="ES6" s="124">
        <f>'★決算統計　普通税'!FW9</f>
        <v>0</v>
      </c>
      <c r="ET6" s="31">
        <f>'★決算統計　普通税'!FX9</f>
        <v>0</v>
      </c>
      <c r="EU6" s="124">
        <f>'★決算統計　普通税'!FY9</f>
        <v>0</v>
      </c>
      <c r="EV6" s="127">
        <f>IF('★徴収率　普通税'!BH9="－",0,'★徴収率　普通税'!BH9)</f>
        <v>0</v>
      </c>
      <c r="EW6" s="142">
        <f>IF('★徴収率　普通税'!BI9="－",0,'★徴収率　普通税'!BI9)</f>
        <v>0</v>
      </c>
      <c r="EX6" s="127">
        <f>IF('★徴収率　普通税'!BJ9="－",0,'★徴収率　普通税'!BJ9)</f>
        <v>0</v>
      </c>
      <c r="EY6" s="156" t="s">
        <v>258</v>
      </c>
      <c r="EZ6" s="129" t="s">
        <v>258</v>
      </c>
      <c r="FA6" s="156" t="s">
        <v>258</v>
      </c>
      <c r="FB6" s="130" t="s">
        <v>258</v>
      </c>
      <c r="FC6" s="157" t="s">
        <v>258</v>
      </c>
      <c r="FD6" s="130" t="s">
        <v>258</v>
      </c>
      <c r="FE6" s="158" t="s">
        <v>258</v>
      </c>
      <c r="FF6" s="131" t="s">
        <v>258</v>
      </c>
      <c r="FG6" s="158" t="s">
        <v>258</v>
      </c>
      <c r="FH6" s="37">
        <f>'★決算統計　目的税'!U9</f>
        <v>358</v>
      </c>
      <c r="FI6" s="135">
        <f>'★決算統計　目的税'!V9</f>
        <v>0</v>
      </c>
      <c r="FJ6" s="37">
        <f>'★決算統計　目的税'!W9</f>
        <v>358</v>
      </c>
      <c r="FK6" s="135">
        <f>'★決算統計　目的税'!Z9</f>
        <v>358</v>
      </c>
      <c r="FL6" s="37">
        <f>'★決算統計　目的税'!AA9</f>
        <v>0</v>
      </c>
      <c r="FM6" s="135">
        <f>'★決算統計　目的税'!AB9</f>
        <v>358</v>
      </c>
      <c r="FN6" s="131">
        <f>'★徴収率　目的税'!I9</f>
        <v>100</v>
      </c>
      <c r="FO6" s="158">
        <f>IF('★徴収率　目的税'!J9="－",0,'★徴収率　目的税'!J9)</f>
        <v>0</v>
      </c>
      <c r="FP6" s="131">
        <f>'★徴収率　目的税'!K9</f>
        <v>100</v>
      </c>
      <c r="FQ6" s="135">
        <f>'★決算統計　目的税'!AD9</f>
        <v>4902955</v>
      </c>
      <c r="FR6" s="37">
        <f>'★決算統計　目的税'!AE9</f>
        <v>36185</v>
      </c>
      <c r="FS6" s="135">
        <f>'★決算統計　目的税'!AF9</f>
        <v>4939140</v>
      </c>
      <c r="FT6" s="31">
        <f>'★決算統計　目的税'!AI9</f>
        <v>4884684</v>
      </c>
      <c r="FU6" s="124">
        <f>'★決算統計　目的税'!AJ9</f>
        <v>25500</v>
      </c>
      <c r="FV6" s="31">
        <f>'★決算統計　目的税'!AK9</f>
        <v>4910184</v>
      </c>
      <c r="FW6" s="142">
        <f>IF('★徴収率　目的税'!L9="－",0,'★徴収率　目的税'!L9)</f>
        <v>99.627347181444662</v>
      </c>
      <c r="FX6" s="127">
        <f>IF('★徴収率　目的税'!M9="－",0,'★徴収率　目的税'!M9)</f>
        <v>70.471189719497033</v>
      </c>
      <c r="FY6" s="142">
        <f>IF('★徴収率　目的税'!N9="－",0,'★徴収率　目的税'!N9)</f>
        <v>99.413744093101229</v>
      </c>
      <c r="FZ6" s="31">
        <f>'★決算統計　目的税'!AM9</f>
        <v>11023977</v>
      </c>
      <c r="GA6" s="124">
        <f>'★決算統計　目的税'!AN9</f>
        <v>108696</v>
      </c>
      <c r="GB6" s="31">
        <f>'★決算統計　目的税'!AO9</f>
        <v>11132673</v>
      </c>
      <c r="GC6" s="124">
        <f>'★決算統計　目的税'!AR9</f>
        <v>10957857</v>
      </c>
      <c r="GD6" s="31">
        <f>'★決算統計　目的税'!AS9</f>
        <v>56917</v>
      </c>
      <c r="GE6" s="124">
        <f>'★決算統計　目的税'!AT9</f>
        <v>11014774</v>
      </c>
      <c r="GF6" s="127">
        <f>'★徴収率　目的税'!O9</f>
        <v>99.40021645545886</v>
      </c>
      <c r="GG6" s="142">
        <f>'★徴収率　目的税'!P9</f>
        <v>52.363472436888202</v>
      </c>
      <c r="GH6" s="127">
        <f>'★徴収率　目的税'!Q9</f>
        <v>98.940964133231972</v>
      </c>
      <c r="GI6" s="156" t="s">
        <v>258</v>
      </c>
      <c r="GJ6" s="129" t="s">
        <v>258</v>
      </c>
      <c r="GK6" s="156" t="s">
        <v>258</v>
      </c>
      <c r="GL6" s="130" t="s">
        <v>258</v>
      </c>
      <c r="GM6" s="157" t="s">
        <v>258</v>
      </c>
      <c r="GN6" s="130" t="s">
        <v>258</v>
      </c>
      <c r="GO6" s="158" t="s">
        <v>258</v>
      </c>
      <c r="GP6" s="131" t="s">
        <v>258</v>
      </c>
      <c r="GQ6" s="158" t="s">
        <v>258</v>
      </c>
      <c r="GR6" s="31">
        <f>'★決算統計　目的税'!DG9</f>
        <v>156465703</v>
      </c>
      <c r="GS6" s="124">
        <f>'★決算統計　目的税'!DH9</f>
        <v>1914697</v>
      </c>
      <c r="GT6" s="31">
        <f>'★決算統計　目的税'!DI9</f>
        <v>158465669</v>
      </c>
      <c r="GU6" s="124">
        <f>'★決算統計　目的税'!DL9</f>
        <v>155478286</v>
      </c>
      <c r="GV6" s="31">
        <f>'★決算統計　目的税'!DM9</f>
        <v>793332</v>
      </c>
      <c r="GW6" s="124">
        <f>'★決算統計　目的税'!DN9</f>
        <v>156356887</v>
      </c>
      <c r="GX6" s="127">
        <f>'★徴収率　目的税'!AM9</f>
        <v>99.368924319472114</v>
      </c>
      <c r="GY6" s="142">
        <f>'★徴収率　目的税'!AN9</f>
        <v>41.433814331980464</v>
      </c>
      <c r="GZ6" s="127">
        <f>'★徴収率　目的税'!AO9</f>
        <v>98.669249930721591</v>
      </c>
      <c r="HA6" s="157" t="s">
        <v>258</v>
      </c>
      <c r="HB6" s="130" t="s">
        <v>258</v>
      </c>
      <c r="HC6" s="157" t="s">
        <v>258</v>
      </c>
      <c r="HD6" s="130" t="s">
        <v>258</v>
      </c>
      <c r="HE6" s="157" t="s">
        <v>258</v>
      </c>
      <c r="HF6" s="130" t="s">
        <v>258</v>
      </c>
      <c r="HG6" s="157" t="s">
        <v>258</v>
      </c>
      <c r="HH6" s="130" t="s">
        <v>258</v>
      </c>
      <c r="HI6" s="157" t="s">
        <v>258</v>
      </c>
      <c r="HJ6" s="31">
        <f>'★決算統計　目的税'!DY9</f>
        <v>15209427</v>
      </c>
      <c r="HK6" s="124">
        <f>'★決算統計　目的税'!DZ9</f>
        <v>3155914</v>
      </c>
      <c r="HL6" s="31">
        <f>'★決算統計　目的税'!EA9</f>
        <v>18365341</v>
      </c>
      <c r="HM6" s="124">
        <f>'★決算統計　目的税'!ED9</f>
        <v>14432779</v>
      </c>
      <c r="HN6" s="31">
        <f>'★決算統計　目的税'!EE9</f>
        <v>546409</v>
      </c>
      <c r="HO6" s="124">
        <f>'★決算統計　目的税'!EF9</f>
        <v>14979188</v>
      </c>
      <c r="HP6" s="127">
        <f>'★徴収率　目的税'!AS9</f>
        <v>94.89364063485101</v>
      </c>
      <c r="HQ6" s="142">
        <f>'★徴収率　目的税'!AT9</f>
        <v>17.313811466345406</v>
      </c>
      <c r="HR6" s="142">
        <f>'★徴収率　目的税'!AU9</f>
        <v>81.562264485042775</v>
      </c>
    </row>
    <row r="7" spans="1:229">
      <c r="A7" s="124"/>
      <c r="B7" s="135"/>
      <c r="C7" s="135"/>
      <c r="D7" s="135"/>
      <c r="E7" s="137"/>
      <c r="F7" s="137"/>
      <c r="G7" s="137"/>
      <c r="H7" s="139"/>
      <c r="I7" s="139"/>
      <c r="J7" s="139"/>
      <c r="K7" s="135"/>
      <c r="L7" s="135"/>
      <c r="M7" s="135"/>
      <c r="N7" s="124"/>
      <c r="O7" s="124"/>
      <c r="P7" s="124"/>
      <c r="Q7" s="142"/>
      <c r="R7" s="142"/>
      <c r="S7" s="142"/>
      <c r="T7" s="37"/>
      <c r="U7" s="135"/>
      <c r="V7" s="37"/>
      <c r="W7" s="124"/>
      <c r="X7" s="124"/>
      <c r="Y7" s="124"/>
      <c r="Z7" s="142"/>
      <c r="AA7" s="127"/>
      <c r="AB7" s="142"/>
      <c r="AC7" s="37"/>
      <c r="AD7" s="135"/>
      <c r="AE7" s="37"/>
      <c r="AF7" s="124"/>
      <c r="AG7" s="31"/>
      <c r="AH7" s="124"/>
      <c r="AI7" s="127"/>
      <c r="AJ7" s="142"/>
      <c r="AK7" s="142"/>
      <c r="AL7" s="135"/>
      <c r="AM7" s="37"/>
      <c r="AN7" s="135"/>
      <c r="AO7" s="31"/>
      <c r="AP7" s="124"/>
      <c r="AQ7" s="31"/>
      <c r="AR7" s="142"/>
      <c r="AS7" s="127"/>
      <c r="AT7" s="142"/>
      <c r="AU7" s="37"/>
      <c r="AV7" s="135"/>
      <c r="AW7" s="135"/>
      <c r="AX7" s="124"/>
      <c r="AY7" s="31"/>
      <c r="AZ7" s="124"/>
      <c r="BA7" s="127"/>
      <c r="BB7" s="142"/>
      <c r="BC7" s="127"/>
      <c r="BD7" s="135"/>
      <c r="BE7" s="37"/>
      <c r="BF7" s="135"/>
      <c r="BG7" s="31"/>
      <c r="BH7" s="124"/>
      <c r="BI7" s="124"/>
      <c r="BJ7" s="142"/>
      <c r="BK7" s="127"/>
      <c r="BL7" s="142"/>
      <c r="BM7" s="37"/>
      <c r="BN7" s="135"/>
      <c r="BO7" s="37"/>
      <c r="BP7" s="124"/>
      <c r="BQ7" s="31"/>
      <c r="BR7" s="124"/>
      <c r="BS7" s="127"/>
      <c r="BT7" s="142"/>
      <c r="BU7" s="142"/>
      <c r="BV7" s="135"/>
      <c r="BW7" s="135"/>
      <c r="BX7" s="37"/>
      <c r="BY7" s="124"/>
      <c r="BZ7" s="31"/>
      <c r="CA7" s="124"/>
      <c r="CB7" s="127"/>
      <c r="CC7" s="142"/>
      <c r="CD7" s="127"/>
      <c r="CE7" s="135"/>
      <c r="CF7" s="37"/>
      <c r="CG7" s="135"/>
      <c r="CH7" s="124"/>
      <c r="CI7" s="31"/>
      <c r="CJ7" s="124"/>
      <c r="CK7" s="127"/>
      <c r="CL7" s="142"/>
      <c r="CM7" s="127"/>
      <c r="CN7" s="135"/>
      <c r="CO7" s="37"/>
      <c r="CP7" s="135"/>
      <c r="CQ7" s="31"/>
      <c r="CR7" s="124"/>
      <c r="CS7" s="124"/>
      <c r="CT7" s="142"/>
      <c r="CU7" s="127"/>
      <c r="CV7" s="142"/>
      <c r="CW7" s="37"/>
      <c r="CX7" s="135"/>
      <c r="CY7" s="37"/>
      <c r="CZ7" s="124"/>
      <c r="DA7" s="31"/>
      <c r="DB7" s="124"/>
      <c r="DC7" s="127"/>
      <c r="DD7" s="142"/>
      <c r="DE7" s="142"/>
      <c r="DF7" s="152"/>
      <c r="DG7" s="152"/>
      <c r="DH7" s="37"/>
      <c r="DI7" s="152"/>
      <c r="DJ7" s="128"/>
      <c r="DK7" s="124"/>
      <c r="DL7" s="127"/>
      <c r="DM7" s="142"/>
      <c r="DN7" s="142"/>
      <c r="DO7" s="152"/>
      <c r="DP7" s="128"/>
      <c r="DQ7" s="142"/>
      <c r="DR7" s="128"/>
      <c r="DS7" s="152"/>
      <c r="DT7" s="127"/>
      <c r="DU7" s="142"/>
      <c r="DV7" s="127"/>
      <c r="DW7" s="142"/>
      <c r="DX7" s="127"/>
      <c r="DY7" s="142"/>
      <c r="DZ7" s="127"/>
      <c r="EA7" s="142"/>
      <c r="EB7" s="127"/>
      <c r="EC7" s="142"/>
      <c r="ED7" s="127"/>
      <c r="EE7" s="142"/>
      <c r="EF7" s="127"/>
      <c r="EG7" s="135"/>
      <c r="EH7" s="37"/>
      <c r="EI7" s="135"/>
      <c r="EJ7" s="31"/>
      <c r="EK7" s="124"/>
      <c r="EL7" s="31"/>
      <c r="EM7" s="142"/>
      <c r="EN7" s="127"/>
      <c r="EO7" s="142"/>
      <c r="EP7" s="37"/>
      <c r="EQ7" s="135"/>
      <c r="ER7" s="37"/>
      <c r="ES7" s="124"/>
      <c r="ET7" s="31"/>
      <c r="EU7" s="124"/>
      <c r="EV7" s="127"/>
      <c r="EW7" s="142"/>
      <c r="EX7" s="127"/>
      <c r="EY7" s="156"/>
      <c r="EZ7" s="129"/>
      <c r="FA7" s="156"/>
      <c r="FB7" s="130"/>
      <c r="FC7" s="157"/>
      <c r="FD7" s="130"/>
      <c r="FE7" s="158"/>
      <c r="FF7" s="131"/>
      <c r="FG7" s="158"/>
      <c r="FH7" s="37"/>
      <c r="FI7" s="135"/>
      <c r="FJ7" s="37"/>
      <c r="FK7" s="135"/>
      <c r="FL7" s="37"/>
      <c r="FM7" s="135"/>
      <c r="FN7" s="131"/>
      <c r="FO7" s="158"/>
      <c r="FP7" s="131"/>
      <c r="FQ7" s="135"/>
      <c r="FR7" s="37"/>
      <c r="FS7" s="135"/>
      <c r="FT7" s="31"/>
      <c r="FU7" s="124"/>
      <c r="FV7" s="31"/>
      <c r="FW7" s="142"/>
      <c r="FX7" s="127"/>
      <c r="FY7" s="142"/>
      <c r="FZ7" s="31"/>
      <c r="GA7" s="124"/>
      <c r="GB7" s="31"/>
      <c r="GC7" s="124"/>
      <c r="GD7" s="31"/>
      <c r="GE7" s="124"/>
      <c r="GF7" s="127"/>
      <c r="GG7" s="142"/>
      <c r="GH7" s="127"/>
      <c r="GI7" s="156"/>
      <c r="GJ7" s="129"/>
      <c r="GK7" s="156"/>
      <c r="GL7" s="130"/>
      <c r="GM7" s="157"/>
      <c r="GN7" s="130"/>
      <c r="GO7" s="158"/>
      <c r="GP7" s="131"/>
      <c r="GQ7" s="158"/>
      <c r="GR7" s="31"/>
      <c r="GS7" s="124"/>
      <c r="GT7" s="31"/>
      <c r="GU7" s="124"/>
      <c r="GV7" s="31"/>
      <c r="GW7" s="124"/>
      <c r="GX7" s="127"/>
      <c r="GY7" s="142"/>
      <c r="GZ7" s="127"/>
      <c r="HA7" s="157"/>
      <c r="HB7" s="130"/>
      <c r="HC7" s="157"/>
      <c r="HD7" s="130"/>
      <c r="HE7" s="157"/>
      <c r="HF7" s="130"/>
      <c r="HG7" s="157"/>
      <c r="HH7" s="130"/>
      <c r="HI7" s="157"/>
      <c r="HJ7" s="31"/>
      <c r="HK7" s="124"/>
      <c r="HL7" s="31"/>
      <c r="HM7" s="124"/>
      <c r="HN7" s="31"/>
      <c r="HO7" s="124"/>
      <c r="HP7" s="127"/>
      <c r="HQ7" s="142"/>
      <c r="HR7" s="142"/>
    </row>
    <row r="8" spans="1:229">
      <c r="A8" s="124" t="s">
        <v>41</v>
      </c>
      <c r="B8" s="135">
        <f>'★決算統計　普通税'!U10</f>
        <v>10930443</v>
      </c>
      <c r="C8" s="135">
        <f>'★決算統計　普通税'!V10</f>
        <v>158795</v>
      </c>
      <c r="D8" s="135">
        <f>'★決算統計　普通税'!W10</f>
        <v>11089238</v>
      </c>
      <c r="E8" s="137">
        <f>'★決算統計　普通税'!Z10</f>
        <v>10851189</v>
      </c>
      <c r="F8" s="137">
        <f>'★決算統計　普通税'!AA10</f>
        <v>81140</v>
      </c>
      <c r="G8" s="137">
        <f>'★決算統計　普通税'!AB10</f>
        <v>10932329</v>
      </c>
      <c r="H8" s="139">
        <f>'★徴収率　普通税'!I10</f>
        <v>99.274924172789696</v>
      </c>
      <c r="I8" s="139">
        <f>'★徴収率　普通税'!J10</f>
        <v>51.097326742025885</v>
      </c>
      <c r="J8" s="139">
        <f>'★徴収率　普通税'!K10</f>
        <v>98.585033525297234</v>
      </c>
      <c r="K8" s="135">
        <f>'★決算統計　普通税'!AD10</f>
        <v>308382</v>
      </c>
      <c r="L8" s="135">
        <f>'★決算統計　普通税'!AE10</f>
        <v>6011</v>
      </c>
      <c r="M8" s="135">
        <f>'★決算統計　普通税'!AF10</f>
        <v>314393</v>
      </c>
      <c r="N8" s="124">
        <f>'★決算統計　普通税'!AI10</f>
        <v>305769</v>
      </c>
      <c r="O8" s="124">
        <f>'★決算統計　普通税'!AJ10</f>
        <v>3082</v>
      </c>
      <c r="P8" s="124">
        <f>'★決算統計　普通税'!AK10</f>
        <v>308851</v>
      </c>
      <c r="Q8" s="142">
        <f>'★徴収率　普通税'!L10</f>
        <v>99.152674280600039</v>
      </c>
      <c r="R8" s="142">
        <f>'★徴収率　普通税'!M10</f>
        <v>51.27266677757445</v>
      </c>
      <c r="S8" s="142">
        <f>'★徴収率　普通税'!N10</f>
        <v>98.237238106446384</v>
      </c>
      <c r="T8" s="37">
        <f>'★決算統計　普通税'!AM10</f>
        <v>9153282</v>
      </c>
      <c r="U8" s="135">
        <f>'★決算統計　普通税'!AN10</f>
        <v>148299</v>
      </c>
      <c r="V8" s="37">
        <f>'★決算統計　普通税'!AO10</f>
        <v>9301581</v>
      </c>
      <c r="W8" s="124">
        <f>'★決算統計　普通税'!AR10</f>
        <v>9075726</v>
      </c>
      <c r="X8" s="124">
        <f>'★決算統計　普通税'!AS10</f>
        <v>76056</v>
      </c>
      <c r="Y8" s="124">
        <f>'★決算統計　普通税'!AT10</f>
        <v>9151782</v>
      </c>
      <c r="Z8" s="142">
        <f>'★徴収率　普通税'!O10</f>
        <v>99.15269736035664</v>
      </c>
      <c r="AA8" s="127">
        <f>'★徴収率　普通税'!P10</f>
        <v>51.285578459733372</v>
      </c>
      <c r="AB8" s="142">
        <f>'★徴収率　普通税'!Q10</f>
        <v>98.389531844102635</v>
      </c>
      <c r="AC8" s="37">
        <f>'★決算統計　普通税'!AV10</f>
        <v>91102</v>
      </c>
      <c r="AD8" s="135">
        <f>'★決算統計　普通税'!AW10</f>
        <v>0</v>
      </c>
      <c r="AE8" s="37">
        <f>'★決算統計　普通税'!AX10</f>
        <v>91102</v>
      </c>
      <c r="AF8" s="124">
        <f>'★決算統計　普通税'!BA10</f>
        <v>91102</v>
      </c>
      <c r="AG8" s="31">
        <f>'★決算統計　普通税'!BB10</f>
        <v>0</v>
      </c>
      <c r="AH8" s="124">
        <f>'★決算統計　普通税'!BC10</f>
        <v>91102</v>
      </c>
      <c r="AI8" s="127">
        <f>'★徴収率　普通税'!R10</f>
        <v>100</v>
      </c>
      <c r="AJ8" s="142">
        <f>IF('★徴収率　普通税'!S10="－",0,'★徴収率　普通税'!S10)</f>
        <v>0</v>
      </c>
      <c r="AK8" s="142">
        <f>'★徴収率　普通税'!T10</f>
        <v>100</v>
      </c>
      <c r="AL8" s="135">
        <f>'★決算統計　普通税'!BE10</f>
        <v>452345</v>
      </c>
      <c r="AM8" s="37">
        <f>'★決算統計　普通税'!BF10</f>
        <v>3164</v>
      </c>
      <c r="AN8" s="135">
        <f>'★決算統計　普通税'!BG10</f>
        <v>455509</v>
      </c>
      <c r="AO8" s="31">
        <f>'★決算統計　普通税'!BJ10</f>
        <v>449721</v>
      </c>
      <c r="AP8" s="124">
        <f>'★決算統計　普通税'!BK10</f>
        <v>1238</v>
      </c>
      <c r="AQ8" s="31">
        <f>'★決算統計　普通税'!BL10</f>
        <v>450959</v>
      </c>
      <c r="AR8" s="142">
        <f>'★徴収率　普通税'!U10</f>
        <v>99.419911792989865</v>
      </c>
      <c r="AS8" s="127">
        <f>'★徴収率　普通税'!V10</f>
        <v>39.127686472819221</v>
      </c>
      <c r="AT8" s="142">
        <f>'★徴収率　普通税'!W10</f>
        <v>99.001117431269194</v>
      </c>
      <c r="AU8" s="37">
        <f>'★決算統計　普通税'!BN10</f>
        <v>1016434</v>
      </c>
      <c r="AV8" s="135">
        <f>'★決算統計　普通税'!BO10</f>
        <v>1321</v>
      </c>
      <c r="AW8" s="135">
        <f>'★決算統計　普通税'!BP10</f>
        <v>1017755</v>
      </c>
      <c r="AX8" s="124">
        <f>'★決算統計　普通税'!BS10</f>
        <v>1019973</v>
      </c>
      <c r="AY8" s="31">
        <f>'★決算統計　普通税'!BT10</f>
        <v>764</v>
      </c>
      <c r="AZ8" s="124">
        <f>'★決算統計　普通税'!BU10</f>
        <v>1020737</v>
      </c>
      <c r="BA8" s="127">
        <f>'★徴収率　普通税'!X10</f>
        <v>100.34817804205684</v>
      </c>
      <c r="BB8" s="142">
        <f>IF('★徴収率　普通税'!Y10="－",0,'★徴収率　普通税'!Y10)</f>
        <v>57.834973504920519</v>
      </c>
      <c r="BC8" s="127">
        <f>'★徴収率　普通税'!Z10</f>
        <v>100.29299782364124</v>
      </c>
      <c r="BD8" s="135">
        <f>'★決算統計　普通税'!BW10</f>
        <v>10277116</v>
      </c>
      <c r="BE8" s="37">
        <f>'★決算統計　普通税'!BX10</f>
        <v>83101</v>
      </c>
      <c r="BF8" s="135">
        <f>'★決算統計　普通税'!BY10</f>
        <v>10360217</v>
      </c>
      <c r="BG8" s="31">
        <f>'★決算統計　普通税'!CB10</f>
        <v>10231638</v>
      </c>
      <c r="BH8" s="124">
        <f>'★決算統計　普通税'!CC10</f>
        <v>49189</v>
      </c>
      <c r="BI8" s="124">
        <f>'★決算統計　普通税'!CD10</f>
        <v>10280827</v>
      </c>
      <c r="BJ8" s="142">
        <f>'★徴収率　普通税'!AA10</f>
        <v>99.557482858031378</v>
      </c>
      <c r="BK8" s="127">
        <f>'★徴収率　普通税'!AB10</f>
        <v>59.191826813155082</v>
      </c>
      <c r="BL8" s="142">
        <f>'★徴収率　普通税'!AC10</f>
        <v>99.233703309496306</v>
      </c>
      <c r="BM8" s="37">
        <f>'★決算統計　普通税'!CF10</f>
        <v>9983645</v>
      </c>
      <c r="BN8" s="135">
        <f>'★決算統計　普通税'!CG10</f>
        <v>83101</v>
      </c>
      <c r="BO8" s="37">
        <f>'★決算統計　普通税'!CH10</f>
        <v>10066746</v>
      </c>
      <c r="BP8" s="124">
        <f>'★決算統計　普通税'!CK10</f>
        <v>9938167</v>
      </c>
      <c r="BQ8" s="31">
        <f>'★決算統計　普通税'!CL10</f>
        <v>49189</v>
      </c>
      <c r="BR8" s="124">
        <f>'★決算統計　普通税'!CM10</f>
        <v>9987356</v>
      </c>
      <c r="BS8" s="127">
        <f>'★徴収率　普通税'!AD10</f>
        <v>99.544474988844257</v>
      </c>
      <c r="BT8" s="142">
        <f>'★徴収率　普通税'!AE10</f>
        <v>59.191826813155082</v>
      </c>
      <c r="BU8" s="142">
        <f>'★徴収率　普通税'!AF10</f>
        <v>99.211363830973781</v>
      </c>
      <c r="BV8" s="135">
        <f>'★決算統計　普通税'!CO10</f>
        <v>4091524</v>
      </c>
      <c r="BW8" s="135">
        <f>'★決算統計　普通税'!CP10</f>
        <v>40615</v>
      </c>
      <c r="BX8" s="37">
        <f>'★決算統計　普通税'!CQ10</f>
        <v>4132139</v>
      </c>
      <c r="BY8" s="124">
        <f>'★決算統計　普通税'!CT10</f>
        <v>4073794</v>
      </c>
      <c r="BZ8" s="31">
        <f>'★決算統計　普通税'!CU10</f>
        <v>23924</v>
      </c>
      <c r="CA8" s="124">
        <f>'★決算統計　普通税'!CV10</f>
        <v>4097718</v>
      </c>
      <c r="CB8" s="127">
        <f>'★徴収率　普通税'!AG10</f>
        <v>99.566665135045028</v>
      </c>
      <c r="CC8" s="142">
        <f>'★徴収率　普通税'!AH10</f>
        <v>58.90434568509172</v>
      </c>
      <c r="CD8" s="127">
        <f>'★徴収率　普通税'!AI10</f>
        <v>99.166993172301318</v>
      </c>
      <c r="CE8" s="135">
        <f>'★決算統計　普通税'!CX10</f>
        <v>4422765</v>
      </c>
      <c r="CF8" s="37">
        <f>'★決算統計　普通税'!CY10</f>
        <v>41713</v>
      </c>
      <c r="CG8" s="135">
        <f>'★決算統計　普通税'!CZ10</f>
        <v>4464478</v>
      </c>
      <c r="CH8" s="124">
        <f>'★決算統計　普通税'!DC10</f>
        <v>4403598</v>
      </c>
      <c r="CI8" s="31">
        <f>'★決算統計　普通税'!DD10</f>
        <v>24569</v>
      </c>
      <c r="CJ8" s="124">
        <f>'★決算統計　普通税'!DE10</f>
        <v>4428167</v>
      </c>
      <c r="CK8" s="127">
        <f>'★徴収率　普通税'!AJ10</f>
        <v>99.566628568327729</v>
      </c>
      <c r="CL8" s="142">
        <f>'★徴収率　普通税'!AK10</f>
        <v>58.900103085369068</v>
      </c>
      <c r="CM8" s="127">
        <f>'★徴収率　普通税'!AL10</f>
        <v>99.186668631808701</v>
      </c>
      <c r="CN8" s="135">
        <f>'★決算統計　普通税'!DG10</f>
        <v>1469356</v>
      </c>
      <c r="CO8" s="37">
        <f>'★決算統計　普通税'!DH10</f>
        <v>773</v>
      </c>
      <c r="CP8" s="135">
        <f>'★決算統計　普通税'!DI10</f>
        <v>1470129</v>
      </c>
      <c r="CQ8" s="31">
        <f>'★決算統計　普通税'!DL10</f>
        <v>1460775</v>
      </c>
      <c r="CR8" s="124">
        <f>'★決算統計　普通税'!DM10</f>
        <v>696</v>
      </c>
      <c r="CS8" s="124">
        <f>'★決算統計　普通税'!DN10</f>
        <v>1461471</v>
      </c>
      <c r="CT8" s="142">
        <f>IF('★徴収率　普通税'!AM10="－",0,'★徴収率　普通税'!AM10)</f>
        <v>99.416002656946318</v>
      </c>
      <c r="CU8" s="127">
        <f>IF('★徴収率　普通税'!AN10="－",0,'★徴収率　普通税'!AN10)</f>
        <v>90.038809831824068</v>
      </c>
      <c r="CV8" s="142">
        <f>IF('★徴収率　普通税'!AO10="－",0,'★徴収率　普通税'!AO10)</f>
        <v>99.411072089592139</v>
      </c>
      <c r="CW8" s="37">
        <f>'★決算統計　普通税'!DP10</f>
        <v>293471</v>
      </c>
      <c r="CX8" s="135">
        <f>'★決算統計　普通税'!DQ10</f>
        <v>0</v>
      </c>
      <c r="CY8" s="37">
        <f>'★決算統計　普通税'!DR10</f>
        <v>293471</v>
      </c>
      <c r="CZ8" s="124">
        <f>'★決算統計　普通税'!DU10</f>
        <v>293471</v>
      </c>
      <c r="DA8" s="31">
        <f>'★決算統計　普通税'!DV10</f>
        <v>0</v>
      </c>
      <c r="DB8" s="124">
        <f>'★決算統計　普通税'!DW10</f>
        <v>293471</v>
      </c>
      <c r="DC8" s="127">
        <f>IF('★徴収率　普通税'!AP10="－",0,'★徴収率　普通税'!AP10)</f>
        <v>100</v>
      </c>
      <c r="DD8" s="142">
        <f>IF('★徴収率　普通税'!AQ10="－",0,'★徴収率　普通税'!AQ10)</f>
        <v>0</v>
      </c>
      <c r="DE8" s="142">
        <f>'★徴収率　普通税'!AR10</f>
        <v>100</v>
      </c>
      <c r="DF8" s="152" t="s">
        <v>258</v>
      </c>
      <c r="DG8" s="152" t="s">
        <v>258</v>
      </c>
      <c r="DH8" s="37">
        <f>'★決算統計　普通税'!EA10</f>
        <v>501435</v>
      </c>
      <c r="DI8" s="152" t="s">
        <v>258</v>
      </c>
      <c r="DJ8" s="128" t="s">
        <v>258</v>
      </c>
      <c r="DK8" s="124">
        <f>'★決算統計　普通税'!EF10</f>
        <v>487907</v>
      </c>
      <c r="DL8" s="127" t="str">
        <f>'★徴収率　普通税'!AS10</f>
        <v>－</v>
      </c>
      <c r="DM8" s="142" t="str">
        <f>'★徴収率　普通税'!AT10</f>
        <v>－</v>
      </c>
      <c r="DN8" s="142">
        <f>'★徴収率　普通税'!AU10</f>
        <v>97.302142850020445</v>
      </c>
      <c r="DO8" s="152" t="s">
        <v>258</v>
      </c>
      <c r="DP8" s="128" t="s">
        <v>258</v>
      </c>
      <c r="DQ8" s="124">
        <f>'★決算統計　普通税'!EJ10</f>
        <v>25618</v>
      </c>
      <c r="DR8" s="128" t="s">
        <v>258</v>
      </c>
      <c r="DS8" s="152" t="s">
        <v>258</v>
      </c>
      <c r="DT8" s="31">
        <f>'★決算統計　普通税'!EO10</f>
        <v>25618</v>
      </c>
      <c r="DU8" s="142" t="str">
        <f>'★徴収率　普通税'!AV10</f>
        <v>－</v>
      </c>
      <c r="DV8" s="127" t="str">
        <f>'★徴収率　普通税'!AW10</f>
        <v>－</v>
      </c>
      <c r="DW8" s="142">
        <f>'★徴収率　普通税'!AX10</f>
        <v>100</v>
      </c>
      <c r="DX8" s="31">
        <f>'★決算統計　普通税'!EQ10</f>
        <v>462905</v>
      </c>
      <c r="DY8" s="124">
        <f>'★決算統計　普通税'!ER10</f>
        <v>12912</v>
      </c>
      <c r="DZ8" s="31">
        <f>'★決算統計　普通税'!ES10</f>
        <v>475817</v>
      </c>
      <c r="EA8" s="124">
        <f>'★決算統計　普通税'!EV10</f>
        <v>457016</v>
      </c>
      <c r="EB8" s="31">
        <f>'★決算統計　普通税'!EW10</f>
        <v>5273</v>
      </c>
      <c r="EC8" s="124">
        <f>'★決算統計　普通税'!EX10</f>
        <v>462289</v>
      </c>
      <c r="ED8" s="127">
        <f>'★徴収率　普通税'!AY10</f>
        <v>98.727816722653671</v>
      </c>
      <c r="EE8" s="142">
        <f>'★徴収率　普通税'!AZ10</f>
        <v>40.83798017348203</v>
      </c>
      <c r="EF8" s="127">
        <f>'★徴収率　普通税'!BA10</f>
        <v>97.156890148943816</v>
      </c>
      <c r="EG8" s="135">
        <f>'★決算統計　普通税'!EZ10</f>
        <v>1622928</v>
      </c>
      <c r="EH8" s="37">
        <f>'★決算統計　普通税'!FA10</f>
        <v>0</v>
      </c>
      <c r="EI8" s="135">
        <f>'★決算統計　普通税'!FB10</f>
        <v>1622928</v>
      </c>
      <c r="EJ8" s="31">
        <f>'★決算統計　普通税'!FE10</f>
        <v>1622928</v>
      </c>
      <c r="EK8" s="124">
        <f>'★決算統計　普通税'!FF10</f>
        <v>0</v>
      </c>
      <c r="EL8" s="31">
        <f>'★決算統計　普通税'!FG10</f>
        <v>1622928</v>
      </c>
      <c r="EM8" s="142">
        <f>IF('★徴収率　普通税'!BB10="－",0,'★徴収率　普通税'!BB10)</f>
        <v>100</v>
      </c>
      <c r="EN8" s="127">
        <f>IF('★徴収率　普通税'!BC10="－",0,'★徴収率　普通税'!BC10)</f>
        <v>0</v>
      </c>
      <c r="EO8" s="142">
        <f>IF('★徴収率　普通税'!BD10="－",0,'★徴収率　普通税'!BD10)</f>
        <v>100</v>
      </c>
      <c r="EP8" s="37">
        <f>'★決算統計　普通税'!FR10</f>
        <v>0</v>
      </c>
      <c r="EQ8" s="135">
        <f>'★決算統計　普通税'!FS10</f>
        <v>0</v>
      </c>
      <c r="ER8" s="37">
        <f>'★決算統計　普通税'!FT10</f>
        <v>0</v>
      </c>
      <c r="ES8" s="124">
        <f>'★決算統計　普通税'!FW10</f>
        <v>0</v>
      </c>
      <c r="ET8" s="31">
        <f>'★決算統計　普通税'!FX10</f>
        <v>0</v>
      </c>
      <c r="EU8" s="124">
        <f>'★決算統計　普通税'!FY10</f>
        <v>0</v>
      </c>
      <c r="EV8" s="127">
        <f>IF('★徴収率　普通税'!BH10="－",0,'★徴収率　普通税'!BH10)</f>
        <v>0</v>
      </c>
      <c r="EW8" s="142">
        <f>IF('★徴収率　普通税'!BI10="－",0,'★徴収率　普通税'!BI10)</f>
        <v>0</v>
      </c>
      <c r="EX8" s="127">
        <f>IF('★徴収率　普通税'!BJ10="－",0,'★徴収率　普通税'!BJ10)</f>
        <v>0</v>
      </c>
      <c r="EY8" s="156" t="s">
        <v>258</v>
      </c>
      <c r="EZ8" s="129" t="s">
        <v>258</v>
      </c>
      <c r="FA8" s="156" t="s">
        <v>258</v>
      </c>
      <c r="FB8" s="130" t="s">
        <v>258</v>
      </c>
      <c r="FC8" s="157" t="s">
        <v>258</v>
      </c>
      <c r="FD8" s="130" t="s">
        <v>258</v>
      </c>
      <c r="FE8" s="158" t="s">
        <v>258</v>
      </c>
      <c r="FF8" s="131" t="s">
        <v>258</v>
      </c>
      <c r="FG8" s="158" t="s">
        <v>258</v>
      </c>
      <c r="FH8" s="37">
        <f>'★決算統計　目的税'!U10</f>
        <v>1926</v>
      </c>
      <c r="FI8" s="135">
        <f>'★決算統計　目的税'!V10</f>
        <v>0</v>
      </c>
      <c r="FJ8" s="37">
        <f>'★決算統計　目的税'!W10</f>
        <v>1926</v>
      </c>
      <c r="FK8" s="135">
        <f>'★決算統計　目的税'!Z10</f>
        <v>1926</v>
      </c>
      <c r="FL8" s="37">
        <f>'★決算統計　目的税'!AA10</f>
        <v>0</v>
      </c>
      <c r="FM8" s="135">
        <f>'★決算統計　目的税'!AB10</f>
        <v>1926</v>
      </c>
      <c r="FN8" s="131">
        <f>'★徴収率　目的税'!I10</f>
        <v>100</v>
      </c>
      <c r="FO8" s="158">
        <f>IF('★徴収率　目的税'!J10="－",0,'★徴収率　目的税'!J10)</f>
        <v>0</v>
      </c>
      <c r="FP8" s="131">
        <f>'★徴収率　目的税'!K10</f>
        <v>100</v>
      </c>
      <c r="FQ8" s="157" t="s">
        <v>258</v>
      </c>
      <c r="FR8" s="130" t="s">
        <v>258</v>
      </c>
      <c r="FS8" s="157" t="s">
        <v>258</v>
      </c>
      <c r="FT8" s="130" t="s">
        <v>258</v>
      </c>
      <c r="FU8" s="157" t="s">
        <v>258</v>
      </c>
      <c r="FV8" s="130" t="s">
        <v>258</v>
      </c>
      <c r="FW8" s="157" t="s">
        <v>258</v>
      </c>
      <c r="FX8" s="130" t="s">
        <v>258</v>
      </c>
      <c r="FY8" s="157" t="s">
        <v>258</v>
      </c>
      <c r="FZ8" s="31">
        <f>'★決算統計　目的税'!AM10</f>
        <v>2003110</v>
      </c>
      <c r="GA8" s="124">
        <f>'★決算統計　目的税'!AN10</f>
        <v>16837</v>
      </c>
      <c r="GB8" s="31">
        <f>'★決算統計　目的税'!AO10</f>
        <v>2019947</v>
      </c>
      <c r="GC8" s="124">
        <f>'★決算統計　目的税'!AR10</f>
        <v>1993981</v>
      </c>
      <c r="GD8" s="31">
        <f>'★決算統計　目的税'!AS10</f>
        <v>9967</v>
      </c>
      <c r="GE8" s="124">
        <f>'★決算統計　目的税'!AT10</f>
        <v>2003948</v>
      </c>
      <c r="GF8" s="127">
        <f>'★徴収率　目的税'!O10</f>
        <v>99.54425867775609</v>
      </c>
      <c r="GG8" s="142">
        <f>'★徴収率　目的税'!P10</f>
        <v>59.197006592623389</v>
      </c>
      <c r="GH8" s="127">
        <f>'★徴収率　目的税'!Q10</f>
        <v>99.207949515507082</v>
      </c>
      <c r="GI8" s="156" t="s">
        <v>258</v>
      </c>
      <c r="GJ8" s="129" t="s">
        <v>258</v>
      </c>
      <c r="GK8" s="156" t="s">
        <v>258</v>
      </c>
      <c r="GL8" s="130" t="s">
        <v>258</v>
      </c>
      <c r="GM8" s="157" t="s">
        <v>258</v>
      </c>
      <c r="GN8" s="130" t="s">
        <v>258</v>
      </c>
      <c r="GO8" s="158" t="s">
        <v>258</v>
      </c>
      <c r="GP8" s="131" t="s">
        <v>258</v>
      </c>
      <c r="GQ8" s="158" t="s">
        <v>258</v>
      </c>
      <c r="GR8" s="31">
        <f>'★決算統計　目的税'!DG10</f>
        <v>25298428</v>
      </c>
      <c r="GS8" s="124">
        <f>'★決算統計　目的税'!DH10</f>
        <v>271645</v>
      </c>
      <c r="GT8" s="31">
        <f>'★決算統計　目的税'!DI10</f>
        <v>25595691</v>
      </c>
      <c r="GU8" s="124">
        <f>'★決算統計　目的税'!DL10</f>
        <v>25158678</v>
      </c>
      <c r="GV8" s="31">
        <f>'★決算統計　目的税'!DM10</f>
        <v>145569</v>
      </c>
      <c r="GW8" s="124">
        <f>'★決算統計　目的税'!DN10</f>
        <v>25329865</v>
      </c>
      <c r="GX8" s="127">
        <f>'★徴収率　目的税'!AM10</f>
        <v>99.447594135098043</v>
      </c>
      <c r="GY8" s="142">
        <f>'★徴収率　目的税'!AN10</f>
        <v>53.587954867566125</v>
      </c>
      <c r="GZ8" s="127">
        <f>'★徴収率　目的税'!AO10</f>
        <v>98.961442377156374</v>
      </c>
      <c r="HA8" s="157" t="s">
        <v>258</v>
      </c>
      <c r="HB8" s="130" t="s">
        <v>258</v>
      </c>
      <c r="HC8" s="157" t="s">
        <v>258</v>
      </c>
      <c r="HD8" s="130" t="s">
        <v>258</v>
      </c>
      <c r="HE8" s="157" t="s">
        <v>258</v>
      </c>
      <c r="HF8" s="130" t="s">
        <v>258</v>
      </c>
      <c r="HG8" s="157" t="s">
        <v>258</v>
      </c>
      <c r="HH8" s="130" t="s">
        <v>258</v>
      </c>
      <c r="HI8" s="157" t="s">
        <v>258</v>
      </c>
      <c r="HJ8" s="31">
        <f>'★決算統計　目的税'!DY10</f>
        <v>4025678</v>
      </c>
      <c r="HK8" s="124">
        <f>'★決算統計　目的税'!DZ10</f>
        <v>843149</v>
      </c>
      <c r="HL8" s="31">
        <f>'★決算統計　目的税'!EA10</f>
        <v>4868827</v>
      </c>
      <c r="HM8" s="124">
        <f>'★決算統計　目的税'!ED10</f>
        <v>3790337</v>
      </c>
      <c r="HN8" s="31">
        <f>'★決算統計　目的税'!EE10</f>
        <v>189996</v>
      </c>
      <c r="HO8" s="124">
        <f>'★決算統計　目的税'!EF10</f>
        <v>3980333</v>
      </c>
      <c r="HP8" s="127">
        <f>'★徴収率　目的税'!AS10</f>
        <v>94.154003375332053</v>
      </c>
      <c r="HQ8" s="142">
        <f>'★徴収率　目的税'!AT10</f>
        <v>22.534095397136213</v>
      </c>
      <c r="HR8" s="142">
        <f>'★徴収率　目的税'!AU10</f>
        <v>81.75137461240665</v>
      </c>
    </row>
    <row r="9" spans="1:229">
      <c r="A9" s="124" t="s">
        <v>37</v>
      </c>
      <c r="B9" s="135">
        <f>'★決算統計　普通税'!U11</f>
        <v>35286910</v>
      </c>
      <c r="C9" s="135">
        <f>'★決算統計　普通税'!V11</f>
        <v>799396</v>
      </c>
      <c r="D9" s="135">
        <f>'★決算統計　普通税'!W11</f>
        <v>36086306</v>
      </c>
      <c r="E9" s="137">
        <f>'★決算統計　普通税'!Z11</f>
        <v>35004664</v>
      </c>
      <c r="F9" s="137">
        <f>'★決算統計　普通税'!AA11</f>
        <v>242327</v>
      </c>
      <c r="G9" s="137">
        <f>'★決算統計　普通税'!AB11</f>
        <v>35246991</v>
      </c>
      <c r="H9" s="139">
        <f>'★徴収率　普通税'!I11</f>
        <v>99.200139655186575</v>
      </c>
      <c r="I9" s="139">
        <f>'★徴収率　普通税'!J11</f>
        <v>30.31376189022712</v>
      </c>
      <c r="J9" s="139">
        <f>'★徴収率　普通税'!K11</f>
        <v>97.674145422366038</v>
      </c>
      <c r="K9" s="135">
        <f>'★決算統計　普通税'!AD11</f>
        <v>687649</v>
      </c>
      <c r="L9" s="135">
        <f>'★決算統計　普通税'!AE11</f>
        <v>15481</v>
      </c>
      <c r="M9" s="135">
        <f>'★決算統計　普通税'!AF11</f>
        <v>703130</v>
      </c>
      <c r="N9" s="124">
        <f>'★決算統計　普通税'!AI11</f>
        <v>682019</v>
      </c>
      <c r="O9" s="124">
        <f>'★決算統計　普通税'!AJ11</f>
        <v>4683</v>
      </c>
      <c r="P9" s="124">
        <f>'★決算統計　普通税'!AK11</f>
        <v>686702</v>
      </c>
      <c r="Q9" s="142">
        <f>'★徴収率　普通税'!L11</f>
        <v>99.181268350568388</v>
      </c>
      <c r="R9" s="142">
        <f>'★徴収率　普通税'!M11</f>
        <v>30.249983851172406</v>
      </c>
      <c r="S9" s="142">
        <f>'★徴収率　普通税'!N11</f>
        <v>97.663589947804823</v>
      </c>
      <c r="T9" s="37">
        <f>'★決算統計　普通税'!AM11</f>
        <v>30547086</v>
      </c>
      <c r="U9" s="135">
        <f>'★決算統計　普通税'!AN11</f>
        <v>747455</v>
      </c>
      <c r="V9" s="37">
        <f>'★決算統計　普通税'!AO11</f>
        <v>31294541</v>
      </c>
      <c r="W9" s="124">
        <f>'★決算統計　普通税'!AR11</f>
        <v>30265065</v>
      </c>
      <c r="X9" s="124">
        <f>'★決算統計　普通税'!AS11</f>
        <v>226094</v>
      </c>
      <c r="Y9" s="124">
        <f>'★決算統計　普通税'!AT11</f>
        <v>30491159</v>
      </c>
      <c r="Z9" s="142">
        <f>'★徴収率　普通税'!O11</f>
        <v>99.076766274858429</v>
      </c>
      <c r="AA9" s="127">
        <f>'★徴収率　普通税'!P11</f>
        <v>30.248509943742434</v>
      </c>
      <c r="AB9" s="142">
        <f>'★徴収率　普通税'!Q11</f>
        <v>97.432836608787454</v>
      </c>
      <c r="AC9" s="37">
        <f>'★決算統計　普通税'!AV11</f>
        <v>307360</v>
      </c>
      <c r="AD9" s="135">
        <f>'★決算統計　普通税'!AW11</f>
        <v>0</v>
      </c>
      <c r="AE9" s="37">
        <f>'★決算統計　普通税'!AX11</f>
        <v>307360</v>
      </c>
      <c r="AF9" s="124">
        <f>'★決算統計　普通税'!BA11</f>
        <v>307360</v>
      </c>
      <c r="AG9" s="31">
        <f>'★決算統計　普通税'!BB11</f>
        <v>0</v>
      </c>
      <c r="AH9" s="124">
        <f>'★決算統計　普通税'!BC11</f>
        <v>307360</v>
      </c>
      <c r="AI9" s="127">
        <f>'★徴収率　普通税'!R11</f>
        <v>100</v>
      </c>
      <c r="AJ9" s="142">
        <f>IF('★徴収率　普通税'!S11="－",0,'★徴収率　普通税'!S11)</f>
        <v>0</v>
      </c>
      <c r="AK9" s="142">
        <f>'★徴収率　普通税'!T11</f>
        <v>100</v>
      </c>
      <c r="AL9" s="135">
        <f>'★決算統計　普通税'!BE11</f>
        <v>1194264</v>
      </c>
      <c r="AM9" s="37">
        <f>'★決算統計　普通税'!BF11</f>
        <v>29288</v>
      </c>
      <c r="AN9" s="135">
        <f>'★決算統計　普通税'!BG11</f>
        <v>1223552</v>
      </c>
      <c r="AO9" s="31">
        <f>'★決算統計　普通税'!BJ11</f>
        <v>1185707</v>
      </c>
      <c r="AP9" s="124">
        <f>'★決算統計　普通税'!BK11</f>
        <v>7690</v>
      </c>
      <c r="AQ9" s="31">
        <f>'★決算統計　普通税'!BL11</f>
        <v>1193397</v>
      </c>
      <c r="AR9" s="142">
        <f>'★徴収率　普通税'!U11</f>
        <v>99.28349175726639</v>
      </c>
      <c r="AS9" s="127">
        <f>'★徴収率　普通税'!V11</f>
        <v>26.256487298552305</v>
      </c>
      <c r="AT9" s="142">
        <f>'★徴収率　普通税'!W11</f>
        <v>97.535454153154106</v>
      </c>
      <c r="AU9" s="37">
        <f>'★決算統計　普通税'!BN11</f>
        <v>2857911</v>
      </c>
      <c r="AV9" s="135">
        <f>'★決算統計　普通税'!BO11</f>
        <v>7172</v>
      </c>
      <c r="AW9" s="135">
        <f>'★決算統計　普通税'!BP11</f>
        <v>2865083</v>
      </c>
      <c r="AX9" s="124">
        <f>'★決算統計　普通税'!BS11</f>
        <v>2871873</v>
      </c>
      <c r="AY9" s="31">
        <f>'★決算統計　普通税'!BT11</f>
        <v>3860</v>
      </c>
      <c r="AZ9" s="124">
        <f>'★決算統計　普通税'!BU11</f>
        <v>2875733</v>
      </c>
      <c r="BA9" s="127">
        <f>'★徴収率　普通税'!X11</f>
        <v>100.48853865638223</v>
      </c>
      <c r="BB9" s="142">
        <f>IF('★徴収率　普通税'!Y11="－",0,'★徴収率　普通税'!Y11)</f>
        <v>53.820412716118241</v>
      </c>
      <c r="BC9" s="127">
        <f>'★徴収率　普通税'!Z11</f>
        <v>100.37171697992693</v>
      </c>
      <c r="BD9" s="135">
        <f>'★決算統計　普通税'!BW11</f>
        <v>25919501</v>
      </c>
      <c r="BE9" s="37">
        <f>'★決算統計　普通税'!BX11</f>
        <v>487054</v>
      </c>
      <c r="BF9" s="135">
        <f>'★決算統計　普通税'!BY11</f>
        <v>26406555</v>
      </c>
      <c r="BG9" s="31">
        <f>'★決算統計　普通税'!CB11</f>
        <v>25789344</v>
      </c>
      <c r="BH9" s="124">
        <f>'★決算統計　普通税'!CC11</f>
        <v>172592</v>
      </c>
      <c r="BI9" s="124">
        <f>'★決算統計　普通税'!CD11</f>
        <v>25961936</v>
      </c>
      <c r="BJ9" s="142">
        <f>'★徴収率　普通税'!AA11</f>
        <v>99.497841412919172</v>
      </c>
      <c r="BK9" s="127">
        <f>'★徴収率　普通税'!AB11</f>
        <v>35.435906490861385</v>
      </c>
      <c r="BL9" s="142">
        <f>'★徴収率　普通税'!AC11</f>
        <v>98.316255187395711</v>
      </c>
      <c r="BM9" s="37">
        <f>'★決算統計　普通税'!CF11</f>
        <v>25724313</v>
      </c>
      <c r="BN9" s="135">
        <f>'★決算統計　普通税'!CG11</f>
        <v>487054</v>
      </c>
      <c r="BO9" s="37">
        <f>'★決算統計　普通税'!CH11</f>
        <v>26211367</v>
      </c>
      <c r="BP9" s="124">
        <f>'★決算統計　普通税'!CK11</f>
        <v>25594156</v>
      </c>
      <c r="BQ9" s="31">
        <f>'★決算統計　普通税'!CL11</f>
        <v>172592</v>
      </c>
      <c r="BR9" s="124">
        <f>'★決算統計　普通税'!CM11</f>
        <v>25766748</v>
      </c>
      <c r="BS9" s="127">
        <f>'★徴収率　普通税'!AD11</f>
        <v>99.49403119142579</v>
      </c>
      <c r="BT9" s="142">
        <f>'★徴収率　普通税'!AE11</f>
        <v>35.435906490861385</v>
      </c>
      <c r="BU9" s="142">
        <f>'★徴収率　普通税'!AF11</f>
        <v>98.30371685688884</v>
      </c>
      <c r="BV9" s="135">
        <f>'★決算統計　普通税'!CO11</f>
        <v>10255227</v>
      </c>
      <c r="BW9" s="135">
        <f>'★決算統計　普通税'!CP11</f>
        <v>204844</v>
      </c>
      <c r="BX9" s="37">
        <f>'★決算統計　普通税'!CQ11</f>
        <v>10460071</v>
      </c>
      <c r="BY9" s="124">
        <f>'★決算統計　普通税'!CT11</f>
        <v>10204103</v>
      </c>
      <c r="BZ9" s="31">
        <f>'★決算統計　普通税'!CU11</f>
        <v>72588</v>
      </c>
      <c r="CA9" s="124">
        <f>'★決算統計　普通税'!CV11</f>
        <v>10276691</v>
      </c>
      <c r="CB9" s="127">
        <f>'★徴収率　普通税'!AG11</f>
        <v>99.501483487396243</v>
      </c>
      <c r="CC9" s="142">
        <f>'★徴収率　普通税'!AH11</f>
        <v>35.435746226396674</v>
      </c>
      <c r="CD9" s="127">
        <f>'★徴収率　普通税'!AI11</f>
        <v>98.246857024201844</v>
      </c>
      <c r="CE9" s="135">
        <f>'★決算統計　普通税'!CX11</f>
        <v>12798199</v>
      </c>
      <c r="CF9" s="37">
        <f>'★決算統計　普通税'!CY11</f>
        <v>255645</v>
      </c>
      <c r="CG9" s="135">
        <f>'★決算統計　普通税'!CZ11</f>
        <v>13053844</v>
      </c>
      <c r="CH9" s="124">
        <f>'★決算統計　普通税'!DC11</f>
        <v>12734385</v>
      </c>
      <c r="CI9" s="31">
        <f>'★決算統計　普通税'!DD11</f>
        <v>90590</v>
      </c>
      <c r="CJ9" s="124">
        <f>'★決算統計　普通税'!DE11</f>
        <v>12824975</v>
      </c>
      <c r="CK9" s="127">
        <f>'★徴収率　普通税'!AJ11</f>
        <v>99.501382968025425</v>
      </c>
      <c r="CL9" s="142">
        <f>'★徴収率　普通税'!AK11</f>
        <v>35.43585831915351</v>
      </c>
      <c r="CM9" s="127">
        <f>'★徴収率　普通税'!AL11</f>
        <v>98.246731001228454</v>
      </c>
      <c r="CN9" s="135">
        <f>'★決算統計　普通税'!DG11</f>
        <v>2670887</v>
      </c>
      <c r="CO9" s="37">
        <f>'★決算統計　普通税'!DH11</f>
        <v>26565</v>
      </c>
      <c r="CP9" s="135">
        <f>'★決算統計　普通税'!DI11</f>
        <v>2697452</v>
      </c>
      <c r="CQ9" s="31">
        <f>'★決算統計　普通税'!DL11</f>
        <v>2655668</v>
      </c>
      <c r="CR9" s="124">
        <f>'★決算統計　普通税'!DM11</f>
        <v>9414</v>
      </c>
      <c r="CS9" s="124">
        <f>'★決算統計　普通税'!DN11</f>
        <v>2665082</v>
      </c>
      <c r="CT9" s="142">
        <f>IF('★徴収率　普通税'!AM11="－",0,'★徴収率　普通税'!AM11)</f>
        <v>99.430189296664366</v>
      </c>
      <c r="CU9" s="127">
        <f>IF('★徴収率　普通税'!AN11="－",0,'★徴収率　普通税'!AN11)</f>
        <v>35.437605872388481</v>
      </c>
      <c r="CV9" s="142">
        <f>IF('★徴収率　普通税'!AO11="－",0,'★徴収率　普通税'!AO11)</f>
        <v>98.799978646515314</v>
      </c>
      <c r="CW9" s="37">
        <f>'★決算統計　普通税'!DP11</f>
        <v>195188</v>
      </c>
      <c r="CX9" s="135">
        <f>'★決算統計　普通税'!DQ11</f>
        <v>0</v>
      </c>
      <c r="CY9" s="37">
        <f>'★決算統計　普通税'!DR11</f>
        <v>195188</v>
      </c>
      <c r="CZ9" s="124">
        <f>'★決算統計　普通税'!DU11</f>
        <v>195188</v>
      </c>
      <c r="DA9" s="31">
        <f>'★決算統計　普通税'!DV11</f>
        <v>0</v>
      </c>
      <c r="DB9" s="124">
        <f>'★決算統計　普通税'!DW11</f>
        <v>195188</v>
      </c>
      <c r="DC9" s="127">
        <f>IF('★徴収率　普通税'!AP11="－",0,'★徴収率　普通税'!AP11)</f>
        <v>100</v>
      </c>
      <c r="DD9" s="142">
        <f>IF('★徴収率　普通税'!AQ11="－",0,'★徴収率　普通税'!AQ11)</f>
        <v>0</v>
      </c>
      <c r="DE9" s="142">
        <f>'★徴収率　普通税'!AR11</f>
        <v>100</v>
      </c>
      <c r="DF9" s="152" t="s">
        <v>258</v>
      </c>
      <c r="DG9" s="152" t="s">
        <v>258</v>
      </c>
      <c r="DH9" s="37">
        <f>'★決算統計　普通税'!EA11</f>
        <v>394167</v>
      </c>
      <c r="DI9" s="152" t="s">
        <v>258</v>
      </c>
      <c r="DJ9" s="128" t="s">
        <v>258</v>
      </c>
      <c r="DK9" s="124">
        <f>'★決算統計　普通税'!EF11</f>
        <v>362472</v>
      </c>
      <c r="DL9" s="127" t="str">
        <f>'★徴収率　普通税'!AS11</f>
        <v>－</v>
      </c>
      <c r="DM9" s="142" t="str">
        <f>'★徴収率　普通税'!AT11</f>
        <v>－</v>
      </c>
      <c r="DN9" s="142">
        <f>'★徴収率　普通税'!AU11</f>
        <v>91.958992000852433</v>
      </c>
      <c r="DO9" s="152" t="s">
        <v>258</v>
      </c>
      <c r="DP9" s="128" t="s">
        <v>258</v>
      </c>
      <c r="DQ9" s="124">
        <f>'★決算統計　普通税'!EJ11</f>
        <v>23586</v>
      </c>
      <c r="DR9" s="128" t="s">
        <v>258</v>
      </c>
      <c r="DS9" s="152" t="s">
        <v>258</v>
      </c>
      <c r="DT9" s="31">
        <f>'★決算統計　普通税'!EO11</f>
        <v>23586</v>
      </c>
      <c r="DU9" s="142" t="str">
        <f>'★徴収率　普通税'!AV11</f>
        <v>－</v>
      </c>
      <c r="DV9" s="127" t="str">
        <f>'★徴収率　普通税'!AW11</f>
        <v>－</v>
      </c>
      <c r="DW9" s="142">
        <f>'★徴収率　普通税'!AX11</f>
        <v>100</v>
      </c>
      <c r="DX9" s="31">
        <f>'★決算統計　普通税'!EQ11</f>
        <v>343712</v>
      </c>
      <c r="DY9" s="124">
        <f>'★決算統計　普通税'!ER11</f>
        <v>26869</v>
      </c>
      <c r="DZ9" s="31">
        <f>'★決算統計　普通税'!ES11</f>
        <v>370581</v>
      </c>
      <c r="EA9" s="124">
        <f>'★決算統計　普通税'!EV11</f>
        <v>333788</v>
      </c>
      <c r="EB9" s="31">
        <f>'★決算統計　普通税'!EW11</f>
        <v>5098</v>
      </c>
      <c r="EC9" s="124">
        <f>'★決算統計　普通税'!EX11</f>
        <v>338886</v>
      </c>
      <c r="ED9" s="127">
        <f>'★徴収率　普通税'!AY11</f>
        <v>97.112699003817156</v>
      </c>
      <c r="EE9" s="142">
        <f>'★徴収率　普通税'!AZ11</f>
        <v>18.973538278313299</v>
      </c>
      <c r="EF9" s="127">
        <f>'★徴収率　普通税'!BA11</f>
        <v>91.4472139694156</v>
      </c>
      <c r="EG9" s="135">
        <f>'★決算統計　普通税'!EZ11</f>
        <v>3037562</v>
      </c>
      <c r="EH9" s="37">
        <f>'★決算統計　普通税'!FA11</f>
        <v>170</v>
      </c>
      <c r="EI9" s="135">
        <f>'★決算統計　普通税'!FB11</f>
        <v>3037732</v>
      </c>
      <c r="EJ9" s="31">
        <f>'★決算統計　普通税'!FE11</f>
        <v>3037562</v>
      </c>
      <c r="EK9" s="124">
        <f>'★決算統計　普通税'!FF11</f>
        <v>48</v>
      </c>
      <c r="EL9" s="31">
        <f>'★決算統計　普通税'!FG11</f>
        <v>3037610</v>
      </c>
      <c r="EM9" s="142">
        <f>IF('★徴収率　普通税'!BB11="－",0,'★徴収率　普通税'!BB11)</f>
        <v>100</v>
      </c>
      <c r="EN9" s="127">
        <f>IF('★徴収率　普通税'!BC11="－",0,'★徴収率　普通税'!BC11)</f>
        <v>28.235294117647058</v>
      </c>
      <c r="EO9" s="142">
        <f>IF('★徴収率　普通税'!BD11="－",0,'★徴収率　普通税'!BD11)</f>
        <v>99.995983845842886</v>
      </c>
      <c r="EP9" s="37">
        <f>'★決算統計　普通税'!FR11</f>
        <v>0</v>
      </c>
      <c r="EQ9" s="135">
        <f>'★決算統計　普通税'!FS11</f>
        <v>0</v>
      </c>
      <c r="ER9" s="37">
        <f>'★決算統計　普通税'!FT11</f>
        <v>0</v>
      </c>
      <c r="ES9" s="124">
        <f>'★決算統計　普通税'!FW11</f>
        <v>0</v>
      </c>
      <c r="ET9" s="31">
        <f>'★決算統計　普通税'!FX11</f>
        <v>0</v>
      </c>
      <c r="EU9" s="124">
        <f>'★決算統計　普通税'!FY11</f>
        <v>0</v>
      </c>
      <c r="EV9" s="127">
        <f>IF('★徴収率　普通税'!BH11="－",0,'★徴収率　普通税'!BH11)</f>
        <v>0</v>
      </c>
      <c r="EW9" s="142">
        <f>IF('★徴収率　普通税'!BI11="－",0,'★徴収率　普通税'!BI11)</f>
        <v>0</v>
      </c>
      <c r="EX9" s="127">
        <f>IF('★徴収率　普通税'!BJ11="－",0,'★徴収率　普通税'!BJ11)</f>
        <v>0</v>
      </c>
      <c r="EY9" s="156" t="s">
        <v>258</v>
      </c>
      <c r="EZ9" s="129" t="s">
        <v>258</v>
      </c>
      <c r="FA9" s="156" t="s">
        <v>258</v>
      </c>
      <c r="FB9" s="130" t="s">
        <v>258</v>
      </c>
      <c r="FC9" s="157" t="s">
        <v>258</v>
      </c>
      <c r="FD9" s="130" t="s">
        <v>258</v>
      </c>
      <c r="FE9" s="158" t="s">
        <v>258</v>
      </c>
      <c r="FF9" s="131" t="s">
        <v>258</v>
      </c>
      <c r="FG9" s="158" t="s">
        <v>258</v>
      </c>
      <c r="FH9" s="37">
        <f>'★決算統計　目的税'!U11</f>
        <v>0</v>
      </c>
      <c r="FI9" s="135">
        <f>'★決算統計　目的税'!V11</f>
        <v>0</v>
      </c>
      <c r="FJ9" s="37">
        <f>'★決算統計　目的税'!W11</f>
        <v>0</v>
      </c>
      <c r="FK9" s="135">
        <f>'★決算統計　目的税'!Z11</f>
        <v>0</v>
      </c>
      <c r="FL9" s="37">
        <f>'★決算統計　目的税'!AA11</f>
        <v>0</v>
      </c>
      <c r="FM9" s="135">
        <f>'★決算統計　目的税'!AB11</f>
        <v>0</v>
      </c>
      <c r="FN9" s="131">
        <f>IF('★徴収率　目的税'!I11="－",0,'★徴収率　目的税'!I11)</f>
        <v>0</v>
      </c>
      <c r="FO9" s="158">
        <f>IF('★徴収率　目的税'!J11="－",0,'★徴収率　目的税'!J11)</f>
        <v>0</v>
      </c>
      <c r="FP9" s="131">
        <f>IF('★徴収率　目的税'!K11="－",0,'★徴収率　目的税'!K11)</f>
        <v>0</v>
      </c>
      <c r="FQ9" s="135">
        <f>'★決算統計　目的税'!AD11</f>
        <v>1015391</v>
      </c>
      <c r="FR9" s="37">
        <f>'★決算統計　目的税'!AE11</f>
        <v>377</v>
      </c>
      <c r="FS9" s="135">
        <f>'★決算統計　目的税'!AF11</f>
        <v>1015768</v>
      </c>
      <c r="FT9" s="31">
        <f>'★決算統計　目的税'!AI11</f>
        <v>1015014</v>
      </c>
      <c r="FU9" s="124">
        <f>'★決算統計　目的税'!AJ11</f>
        <v>377</v>
      </c>
      <c r="FV9" s="31">
        <f>'★決算統計　目的税'!AK11</f>
        <v>1015391</v>
      </c>
      <c r="FW9" s="142">
        <f>IF('★徴収率　目的税'!L11="－",0,'★徴収率　目的税'!L11)</f>
        <v>99.962871445581058</v>
      </c>
      <c r="FX9" s="127">
        <f>IF('★徴収率　目的税'!M11="－",0,'★徴収率　目的税'!M11)</f>
        <v>100</v>
      </c>
      <c r="FY9" s="142">
        <f>IF('★徴収率　目的税'!N11="－",0,'★徴収率　目的税'!N11)</f>
        <v>99.962885225760218</v>
      </c>
      <c r="FZ9" s="31">
        <f>'★決算統計　目的税'!AM11</f>
        <v>6051093</v>
      </c>
      <c r="GA9" s="124">
        <f>'★決算統計　目的税'!AN11</f>
        <v>119727</v>
      </c>
      <c r="GB9" s="31">
        <f>'★決算統計　目的税'!AO11</f>
        <v>6170820</v>
      </c>
      <c r="GC9" s="124">
        <f>'★決算統計　目的税'!AR11</f>
        <v>6020654</v>
      </c>
      <c r="GD9" s="31">
        <f>'★決算統計　目的税'!AS11</f>
        <v>40944</v>
      </c>
      <c r="GE9" s="124">
        <f>'★決算統計　目的税'!AT11</f>
        <v>6061598</v>
      </c>
      <c r="GF9" s="127">
        <f>'★徴収率　目的税'!O11</f>
        <v>99.496966911597625</v>
      </c>
      <c r="GG9" s="142">
        <f>'★徴収率　目的税'!P11</f>
        <v>34.1977999949886</v>
      </c>
      <c r="GH9" s="127">
        <f>'★徴収率　目的税'!Q11</f>
        <v>98.230024534826811</v>
      </c>
      <c r="GI9" s="156" t="s">
        <v>258</v>
      </c>
      <c r="GJ9" s="129" t="s">
        <v>258</v>
      </c>
      <c r="GK9" s="156" t="s">
        <v>258</v>
      </c>
      <c r="GL9" s="130" t="s">
        <v>258</v>
      </c>
      <c r="GM9" s="157" t="s">
        <v>258</v>
      </c>
      <c r="GN9" s="130" t="s">
        <v>258</v>
      </c>
      <c r="GO9" s="158" t="s">
        <v>258</v>
      </c>
      <c r="GP9" s="131" t="s">
        <v>258</v>
      </c>
      <c r="GQ9" s="158" t="s">
        <v>258</v>
      </c>
      <c r="GR9" s="31">
        <f>'★決算統計　目的税'!DG11</f>
        <v>71654169</v>
      </c>
      <c r="GS9" s="124">
        <f>'★決算統計　目的税'!DH11</f>
        <v>1433593</v>
      </c>
      <c r="GT9" s="31">
        <f>'★決算統計　目的税'!DI11</f>
        <v>73111348</v>
      </c>
      <c r="GU9" s="124">
        <f>'★決算統計　目的税'!DL11</f>
        <v>71201026</v>
      </c>
      <c r="GV9" s="31">
        <f>'★決算統計　目的税'!DM11</f>
        <v>461386</v>
      </c>
      <c r="GW9" s="124">
        <f>'★決算統計　目的税'!DN11</f>
        <v>71685998</v>
      </c>
      <c r="GX9" s="127">
        <f>'★徴収率　目的税'!AM11</f>
        <v>99.367597159629327</v>
      </c>
      <c r="GY9" s="142">
        <f>'★徴収率　目的税'!AN11</f>
        <v>32.183890406830947</v>
      </c>
      <c r="GZ9" s="127">
        <f>'★徴収率　目的税'!AO11</f>
        <v>98.050439447512304</v>
      </c>
      <c r="HA9" s="157" t="s">
        <v>258</v>
      </c>
      <c r="HB9" s="130" t="s">
        <v>258</v>
      </c>
      <c r="HC9" s="157" t="s">
        <v>258</v>
      </c>
      <c r="HD9" s="130" t="s">
        <v>258</v>
      </c>
      <c r="HE9" s="157" t="s">
        <v>258</v>
      </c>
      <c r="HF9" s="130" t="s">
        <v>258</v>
      </c>
      <c r="HG9" s="157" t="s">
        <v>258</v>
      </c>
      <c r="HH9" s="130" t="s">
        <v>258</v>
      </c>
      <c r="HI9" s="157" t="s">
        <v>258</v>
      </c>
      <c r="HJ9" s="31">
        <f>'★決算統計　目的税'!DY11</f>
        <v>8213596</v>
      </c>
      <c r="HK9" s="124">
        <f>'★決算統計　目的税'!DZ11</f>
        <v>1369467</v>
      </c>
      <c r="HL9" s="31">
        <f>'★決算統計　目的税'!EA11</f>
        <v>9583063</v>
      </c>
      <c r="HM9" s="124">
        <f>'★決算統計　目的税'!ED11</f>
        <v>7646892</v>
      </c>
      <c r="HN9" s="31">
        <f>'★決算統計　目的税'!EE11</f>
        <v>267022</v>
      </c>
      <c r="HO9" s="124">
        <f>'★決算統計　目的税'!EF11</f>
        <v>7913914</v>
      </c>
      <c r="HP9" s="127">
        <f>'★徴収率　目的税'!AS11</f>
        <v>93.100415457492673</v>
      </c>
      <c r="HQ9" s="142">
        <f>'★徴収率　目的税'!AT11</f>
        <v>19.498242746995729</v>
      </c>
      <c r="HR9" s="142">
        <f>'★徴収率　目的税'!AU11</f>
        <v>82.582301712928313</v>
      </c>
    </row>
    <row r="10" spans="1:229">
      <c r="A10" s="124" t="s">
        <v>6</v>
      </c>
      <c r="B10" s="135">
        <f>'★決算統計　普通税'!U12</f>
        <v>8456482</v>
      </c>
      <c r="C10" s="135">
        <f>'★決算統計　普通税'!V12</f>
        <v>161931</v>
      </c>
      <c r="D10" s="135">
        <f>'★決算統計　普通税'!W12</f>
        <v>8618413</v>
      </c>
      <c r="E10" s="137">
        <f>'★決算統計　普通税'!Z12</f>
        <v>8394904</v>
      </c>
      <c r="F10" s="137">
        <f>'★決算統計　普通税'!AA12</f>
        <v>60495</v>
      </c>
      <c r="G10" s="137">
        <f>'★決算統計　普通税'!AB12</f>
        <v>8455399</v>
      </c>
      <c r="H10" s="139">
        <f>'★徴収率　普通税'!I12</f>
        <v>99.27182485577336</v>
      </c>
      <c r="I10" s="139">
        <f>'★徴収率　普通税'!J12</f>
        <v>37.358504548233505</v>
      </c>
      <c r="J10" s="139">
        <f>'★徴収率　普通税'!K12</f>
        <v>98.108538080038628</v>
      </c>
      <c r="K10" s="135">
        <f>'★決算統計　普通税'!AD12</f>
        <v>177986</v>
      </c>
      <c r="L10" s="135">
        <f>'★決算統計　普通税'!AE12</f>
        <v>3940</v>
      </c>
      <c r="M10" s="135">
        <f>'★決算統計　普通税'!AF12</f>
        <v>181926</v>
      </c>
      <c r="N10" s="124">
        <f>'★決算統計　普通税'!AI12</f>
        <v>176494</v>
      </c>
      <c r="O10" s="124">
        <f>'★決算統計　普通税'!AJ12</f>
        <v>1468</v>
      </c>
      <c r="P10" s="124">
        <f>'★決算統計　普通税'!AK12</f>
        <v>177962</v>
      </c>
      <c r="Q10" s="142">
        <f>'★徴収率　普通税'!L12</f>
        <v>99.161731821603951</v>
      </c>
      <c r="R10" s="142">
        <f>'★徴収率　普通税'!M12</f>
        <v>37.25888324873096</v>
      </c>
      <c r="S10" s="142">
        <f>'★徴収率　普通税'!N12</f>
        <v>97.821092092389222</v>
      </c>
      <c r="T10" s="37">
        <f>'★決算統計　普通税'!AM12</f>
        <v>6941615</v>
      </c>
      <c r="U10" s="135">
        <f>'★決算統計　普通税'!AN12</f>
        <v>153652</v>
      </c>
      <c r="V10" s="37">
        <f>'★決算統計　普通税'!AO12</f>
        <v>7095267</v>
      </c>
      <c r="W10" s="124">
        <f>'★決算統計　普通税'!AR12</f>
        <v>6883436</v>
      </c>
      <c r="X10" s="124">
        <f>'★決算統計　普通税'!AS12</f>
        <v>57249</v>
      </c>
      <c r="Y10" s="124">
        <f>'★決算統計　普通税'!AT12</f>
        <v>6940685</v>
      </c>
      <c r="Z10" s="142">
        <f>'★徴収率　普通税'!O12</f>
        <v>99.161880916760722</v>
      </c>
      <c r="AA10" s="127">
        <f>'★徴収率　普通税'!P12</f>
        <v>37.258870694816856</v>
      </c>
      <c r="AB10" s="142">
        <f>'★徴収率　普通税'!Q12</f>
        <v>97.821336392273892</v>
      </c>
      <c r="AC10" s="37">
        <f>'★決算統計　普通税'!AV12</f>
        <v>153928</v>
      </c>
      <c r="AD10" s="135">
        <f>'★決算統計　普通税'!AW12</f>
        <v>0</v>
      </c>
      <c r="AE10" s="37">
        <f>'★決算統計　普通税'!AX12</f>
        <v>153928</v>
      </c>
      <c r="AF10" s="124">
        <f>'★決算統計　普通税'!BA12</f>
        <v>153928</v>
      </c>
      <c r="AG10" s="31">
        <f>'★決算統計　普通税'!BB12</f>
        <v>0</v>
      </c>
      <c r="AH10" s="124">
        <f>'★決算統計　普通税'!BC12</f>
        <v>153928</v>
      </c>
      <c r="AI10" s="127">
        <f>'★徴収率　普通税'!R12</f>
        <v>100</v>
      </c>
      <c r="AJ10" s="142">
        <f>IF('★徴収率　普通税'!S12="－",0,'★徴収率　普通税'!S12)</f>
        <v>0</v>
      </c>
      <c r="AK10" s="142">
        <f>'★徴収率　普通税'!T12</f>
        <v>100</v>
      </c>
      <c r="AL10" s="135">
        <f>'★決算統計　普通税'!BE12</f>
        <v>308384</v>
      </c>
      <c r="AM10" s="37">
        <f>'★決算統計　普通税'!BF12</f>
        <v>4287</v>
      </c>
      <c r="AN10" s="135">
        <f>'★決算統計　普通税'!BG12</f>
        <v>312671</v>
      </c>
      <c r="AO10" s="31">
        <f>'★決算統計　普通税'!BJ12</f>
        <v>306582</v>
      </c>
      <c r="AP10" s="124">
        <f>'★決算統計　普通税'!BK12</f>
        <v>1750</v>
      </c>
      <c r="AQ10" s="31">
        <f>'★決算統計　普通税'!BL12</f>
        <v>308332</v>
      </c>
      <c r="AR10" s="142">
        <f>'★徴収率　普通税'!U12</f>
        <v>99.415663588253608</v>
      </c>
      <c r="AS10" s="127">
        <f>'★徴収率　普通税'!V12</f>
        <v>40.821087007231164</v>
      </c>
      <c r="AT10" s="142">
        <f>'★徴収率　普通税'!W12</f>
        <v>98.612279360733794</v>
      </c>
      <c r="AU10" s="37">
        <f>'★決算統計　普通税'!BN12</f>
        <v>1028497</v>
      </c>
      <c r="AV10" s="135">
        <f>'★決算統計　普通税'!BO12</f>
        <v>52</v>
      </c>
      <c r="AW10" s="135">
        <f>'★決算統計　普通税'!BP12</f>
        <v>1028549</v>
      </c>
      <c r="AX10" s="124">
        <f>'★決算統計　普通税'!BS12</f>
        <v>1028392</v>
      </c>
      <c r="AY10" s="31">
        <f>'★決算統計　普通税'!BT12</f>
        <v>28</v>
      </c>
      <c r="AZ10" s="124">
        <f>'★決算統計　普通税'!BU12</f>
        <v>1028420</v>
      </c>
      <c r="BA10" s="127">
        <f>'★徴収率　普通税'!X12</f>
        <v>99.989790927926876</v>
      </c>
      <c r="BB10" s="142">
        <f>IF('★徴収率　普通税'!Y12="－",0,'★徴収率　普通税'!Y12)</f>
        <v>53.846153846153847</v>
      </c>
      <c r="BC10" s="127">
        <f>'★徴収率　普通税'!Z12</f>
        <v>99.987458059849359</v>
      </c>
      <c r="BD10" s="135">
        <f>'★決算統計　普通税'!BW12</f>
        <v>6592041</v>
      </c>
      <c r="BE10" s="37">
        <f>'★決算統計　普通税'!BX12</f>
        <v>150953</v>
      </c>
      <c r="BF10" s="135">
        <f>'★決算統計　普通税'!BY12</f>
        <v>6742994</v>
      </c>
      <c r="BG10" s="31">
        <f>'★決算統計　普通税'!CB12</f>
        <v>6556217</v>
      </c>
      <c r="BH10" s="124">
        <f>'★決算統計　普通税'!CC12</f>
        <v>43743</v>
      </c>
      <c r="BI10" s="124">
        <f>'★決算統計　普通税'!CD12</f>
        <v>6599960</v>
      </c>
      <c r="BJ10" s="142">
        <f>'★徴収率　普通税'!AA12</f>
        <v>99.45655677809043</v>
      </c>
      <c r="BK10" s="127">
        <f>'★徴収率　普通税'!AB12</f>
        <v>28.977893781508151</v>
      </c>
      <c r="BL10" s="142">
        <f>'★徴収率　普通税'!AC12</f>
        <v>97.878776104501952</v>
      </c>
      <c r="BM10" s="37">
        <f>'★決算統計　普通税'!CF12</f>
        <v>6582163</v>
      </c>
      <c r="BN10" s="135">
        <f>'★決算統計　普通税'!CG12</f>
        <v>150953</v>
      </c>
      <c r="BO10" s="37">
        <f>'★決算統計　普通税'!CH12</f>
        <v>6733116</v>
      </c>
      <c r="BP10" s="124">
        <f>'★決算統計　普通税'!CK12</f>
        <v>6546339</v>
      </c>
      <c r="BQ10" s="31">
        <f>'★決算統計　普通税'!CL12</f>
        <v>43743</v>
      </c>
      <c r="BR10" s="124">
        <f>'★決算統計　普通税'!CM12</f>
        <v>6590082</v>
      </c>
      <c r="BS10" s="127">
        <f>'★徴収率　普通税'!AD12</f>
        <v>99.45574122062915</v>
      </c>
      <c r="BT10" s="142">
        <f>'★徴収率　普通税'!AE12</f>
        <v>28.977893781508151</v>
      </c>
      <c r="BU10" s="142">
        <f>'★徴収率　普通税'!AF12</f>
        <v>97.875664105593913</v>
      </c>
      <c r="BV10" s="135">
        <f>'★決算統計　普通税'!CO12</f>
        <v>2683890</v>
      </c>
      <c r="BW10" s="135">
        <f>'★決算統計　普通税'!CP12</f>
        <v>62474</v>
      </c>
      <c r="BX10" s="37">
        <f>'★決算統計　普通税'!CQ12</f>
        <v>2746364</v>
      </c>
      <c r="BY10" s="124">
        <f>'★決算統計　普通税'!CT12</f>
        <v>2669277</v>
      </c>
      <c r="BZ10" s="31">
        <f>'★決算統計　普通税'!CU12</f>
        <v>18104</v>
      </c>
      <c r="CA10" s="124">
        <f>'★決算統計　普通税'!CV12</f>
        <v>2687381</v>
      </c>
      <c r="CB10" s="127">
        <f>'★徴収率　普通税'!AG12</f>
        <v>99.455529101416232</v>
      </c>
      <c r="CC10" s="142">
        <f>'★徴収率　普通税'!AH12</f>
        <v>28.978455037295515</v>
      </c>
      <c r="CD10" s="127">
        <f>'★徴収率　普通税'!AI12</f>
        <v>97.852324018229197</v>
      </c>
      <c r="CE10" s="135">
        <f>'★決算統計　普通税'!CX12</f>
        <v>3000794</v>
      </c>
      <c r="CF10" s="37">
        <f>'★決算統計　普通税'!CY12</f>
        <v>69851</v>
      </c>
      <c r="CG10" s="135">
        <f>'★決算統計　普通税'!CZ12</f>
        <v>3070645</v>
      </c>
      <c r="CH10" s="124">
        <f>'★決算統計　普通税'!DC12</f>
        <v>2984445</v>
      </c>
      <c r="CI10" s="31">
        <f>'★決算統計　普通税'!DD12</f>
        <v>20241</v>
      </c>
      <c r="CJ10" s="124">
        <f>'★決算統計　普通税'!DE12</f>
        <v>3004686</v>
      </c>
      <c r="CK10" s="127">
        <f>'★徴収率　普通税'!AJ12</f>
        <v>99.455177529680483</v>
      </c>
      <c r="CL10" s="142">
        <f>'★徴収率　普通税'!AK12</f>
        <v>28.977394740232782</v>
      </c>
      <c r="CM10" s="127">
        <f>'★徴収率　普通税'!AL12</f>
        <v>97.851949671811624</v>
      </c>
      <c r="CN10" s="135">
        <f>'★決算統計　普通税'!DG12</f>
        <v>897479</v>
      </c>
      <c r="CO10" s="37">
        <f>'★決算統計　普通税'!DH12</f>
        <v>18628</v>
      </c>
      <c r="CP10" s="135">
        <f>'★決算統計　普通税'!DI12</f>
        <v>916107</v>
      </c>
      <c r="CQ10" s="31">
        <f>'★決算統計　普通税'!DL12</f>
        <v>892617</v>
      </c>
      <c r="CR10" s="124">
        <f>'★決算統計　普通税'!DM12</f>
        <v>5398</v>
      </c>
      <c r="CS10" s="124">
        <f>'★決算統計　普通税'!DN12</f>
        <v>898015</v>
      </c>
      <c r="CT10" s="142">
        <f>IF('★徴収率　普通税'!AM12="－",0,'★徴収率　普通税'!AM12)</f>
        <v>99.45826030469793</v>
      </c>
      <c r="CU10" s="127">
        <f>IF('★徴収率　普通税'!AN12="－",0,'★徴収率　普通税'!AN12)</f>
        <v>28.977882757139788</v>
      </c>
      <c r="CV10" s="142">
        <f>IF('★徴収率　普通税'!AO12="－",0,'★徴収率　普通税'!AO12)</f>
        <v>98.025121519647811</v>
      </c>
      <c r="CW10" s="37">
        <f>'★決算統計　普通税'!DP12</f>
        <v>9878</v>
      </c>
      <c r="CX10" s="135">
        <f>'★決算統計　普通税'!DQ12</f>
        <v>0</v>
      </c>
      <c r="CY10" s="37">
        <f>'★決算統計　普通税'!DR12</f>
        <v>9878</v>
      </c>
      <c r="CZ10" s="124">
        <f>'★決算統計　普通税'!DU12</f>
        <v>9878</v>
      </c>
      <c r="DA10" s="31">
        <f>'★決算統計　普通税'!DV12</f>
        <v>0</v>
      </c>
      <c r="DB10" s="124">
        <f>'★決算統計　普通税'!DW12</f>
        <v>9878</v>
      </c>
      <c r="DC10" s="127">
        <f>IF('★徴収率　普通税'!AP12="－",0,'★徴収率　普通税'!AP12)</f>
        <v>100</v>
      </c>
      <c r="DD10" s="142">
        <f>IF('★徴収率　普通税'!AQ12="－",0,'★徴収率　普通税'!AQ12)</f>
        <v>0</v>
      </c>
      <c r="DE10" s="142">
        <f>'★徴収率　普通税'!AR12</f>
        <v>100</v>
      </c>
      <c r="DF10" s="152" t="s">
        <v>258</v>
      </c>
      <c r="DG10" s="152" t="s">
        <v>258</v>
      </c>
      <c r="DH10" s="37">
        <f>'★決算統計　普通税'!EA12</f>
        <v>137425</v>
      </c>
      <c r="DI10" s="152" t="s">
        <v>258</v>
      </c>
      <c r="DJ10" s="128" t="s">
        <v>258</v>
      </c>
      <c r="DK10" s="124">
        <f>'★決算統計　普通税'!EF12</f>
        <v>131816</v>
      </c>
      <c r="DL10" s="127" t="str">
        <f>'★徴収率　普通税'!AS12</f>
        <v>－</v>
      </c>
      <c r="DM10" s="142" t="str">
        <f>'★徴収率　普通税'!AT12</f>
        <v>－</v>
      </c>
      <c r="DN10" s="142">
        <f>'★徴収率　普通税'!AU12</f>
        <v>95.918501000545746</v>
      </c>
      <c r="DO10" s="152" t="s">
        <v>258</v>
      </c>
      <c r="DP10" s="128" t="s">
        <v>258</v>
      </c>
      <c r="DQ10" s="124">
        <f>'★決算統計　普通税'!EJ12</f>
        <v>9580</v>
      </c>
      <c r="DR10" s="128" t="s">
        <v>258</v>
      </c>
      <c r="DS10" s="152" t="s">
        <v>258</v>
      </c>
      <c r="DT10" s="31">
        <f>'★決算統計　普通税'!EO12</f>
        <v>9580</v>
      </c>
      <c r="DU10" s="142" t="str">
        <f>'★徴収率　普通税'!AV12</f>
        <v>－</v>
      </c>
      <c r="DV10" s="127" t="str">
        <f>'★徴収率　普通税'!AW12</f>
        <v>－</v>
      </c>
      <c r="DW10" s="142">
        <f>'★徴収率　普通税'!AX12</f>
        <v>100</v>
      </c>
      <c r="DX10" s="31">
        <f>'★決算統計　普通税'!EQ12</f>
        <v>122565</v>
      </c>
      <c r="DY10" s="124">
        <f>'★決算統計　普通税'!ER12</f>
        <v>5280</v>
      </c>
      <c r="DZ10" s="31">
        <f>'★決算統計　普通税'!ES12</f>
        <v>127845</v>
      </c>
      <c r="EA10" s="124">
        <f>'★決算統計　普通税'!EV12</f>
        <v>120371</v>
      </c>
      <c r="EB10" s="31">
        <f>'★決算統計　普通税'!EW12</f>
        <v>1865</v>
      </c>
      <c r="EC10" s="124">
        <f>'★決算統計　普通税'!EX12</f>
        <v>122236</v>
      </c>
      <c r="ED10" s="127">
        <f>'★徴収率　普通税'!AY12</f>
        <v>98.209929425202958</v>
      </c>
      <c r="EE10" s="142">
        <f>'★徴収率　普通税'!AZ12</f>
        <v>35.321969696969695</v>
      </c>
      <c r="EF10" s="127">
        <f>'★徴収率　普通税'!BA12</f>
        <v>95.612655950565141</v>
      </c>
      <c r="EG10" s="135">
        <f>'★決算統計　普通税'!EZ12</f>
        <v>582135</v>
      </c>
      <c r="EH10" s="37">
        <f>'★決算統計　普通税'!FA12</f>
        <v>0</v>
      </c>
      <c r="EI10" s="135">
        <f>'★決算統計　普通税'!FB12</f>
        <v>582135</v>
      </c>
      <c r="EJ10" s="31">
        <f>'★決算統計　普通税'!FE12</f>
        <v>582135</v>
      </c>
      <c r="EK10" s="124">
        <f>'★決算統計　普通税'!FF12</f>
        <v>0</v>
      </c>
      <c r="EL10" s="31">
        <f>'★決算統計　普通税'!FG12</f>
        <v>582135</v>
      </c>
      <c r="EM10" s="142">
        <f>IF('★徴収率　普通税'!BB12="－",0,'★徴収率　普通税'!BB12)</f>
        <v>100</v>
      </c>
      <c r="EN10" s="127">
        <f>IF('★徴収率　普通税'!BC12="－",0,'★徴収率　普通税'!BC12)</f>
        <v>0</v>
      </c>
      <c r="EO10" s="142">
        <f>IF('★徴収率　普通税'!BD12="－",0,'★徴収率　普通税'!BD12)</f>
        <v>100</v>
      </c>
      <c r="EP10" s="37">
        <f>'★決算統計　普通税'!FR12</f>
        <v>0</v>
      </c>
      <c r="EQ10" s="135">
        <f>'★決算統計　普通税'!FS12</f>
        <v>0</v>
      </c>
      <c r="ER10" s="37">
        <f>'★決算統計　普通税'!FT12</f>
        <v>0</v>
      </c>
      <c r="ES10" s="124">
        <f>'★決算統計　普通税'!FW12</f>
        <v>0</v>
      </c>
      <c r="ET10" s="31">
        <f>'★決算統計　普通税'!FX12</f>
        <v>0</v>
      </c>
      <c r="EU10" s="124">
        <f>'★決算統計　普通税'!FY12</f>
        <v>0</v>
      </c>
      <c r="EV10" s="127">
        <f>IF('★徴収率　普通税'!BH12="－",0,'★徴収率　普通税'!BH12)</f>
        <v>0</v>
      </c>
      <c r="EW10" s="142">
        <f>IF('★徴収率　普通税'!BI12="－",0,'★徴収率　普通税'!BI12)</f>
        <v>0</v>
      </c>
      <c r="EX10" s="127">
        <f>IF('★徴収率　普通税'!BJ12="－",0,'★徴収率　普通税'!BJ12)</f>
        <v>0</v>
      </c>
      <c r="EY10" s="156" t="s">
        <v>258</v>
      </c>
      <c r="EZ10" s="129" t="s">
        <v>258</v>
      </c>
      <c r="FA10" s="156" t="s">
        <v>258</v>
      </c>
      <c r="FB10" s="130" t="s">
        <v>258</v>
      </c>
      <c r="FC10" s="157" t="s">
        <v>258</v>
      </c>
      <c r="FD10" s="130" t="s">
        <v>258</v>
      </c>
      <c r="FE10" s="158" t="s">
        <v>258</v>
      </c>
      <c r="FF10" s="131" t="s">
        <v>258</v>
      </c>
      <c r="FG10" s="158" t="s">
        <v>258</v>
      </c>
      <c r="FH10" s="37">
        <f>'★決算統計　目的税'!U12</f>
        <v>3643</v>
      </c>
      <c r="FI10" s="135">
        <f>'★決算統計　目的税'!V12</f>
        <v>0</v>
      </c>
      <c r="FJ10" s="37">
        <f>'★決算統計　目的税'!W12</f>
        <v>3643</v>
      </c>
      <c r="FK10" s="135">
        <f>'★決算統計　目的税'!Z12</f>
        <v>3643</v>
      </c>
      <c r="FL10" s="37">
        <f>'★決算統計　目的税'!AA12</f>
        <v>0</v>
      </c>
      <c r="FM10" s="135">
        <f>'★決算統計　目的税'!AB12</f>
        <v>3643</v>
      </c>
      <c r="FN10" s="131">
        <f>'★徴収率　目的税'!I12</f>
        <v>100</v>
      </c>
      <c r="FO10" s="158">
        <f>IF('★徴収率　目的税'!J12="－",0,'★徴収率　目的税'!J12)</f>
        <v>0</v>
      </c>
      <c r="FP10" s="131">
        <f>'★徴収率　目的税'!K12</f>
        <v>100</v>
      </c>
      <c r="FQ10" s="157" t="s">
        <v>258</v>
      </c>
      <c r="FR10" s="130" t="s">
        <v>258</v>
      </c>
      <c r="FS10" s="157" t="s">
        <v>258</v>
      </c>
      <c r="FT10" s="130" t="s">
        <v>258</v>
      </c>
      <c r="FU10" s="157" t="s">
        <v>258</v>
      </c>
      <c r="FV10" s="130" t="s">
        <v>258</v>
      </c>
      <c r="FW10" s="157" t="s">
        <v>258</v>
      </c>
      <c r="FX10" s="130" t="s">
        <v>258</v>
      </c>
      <c r="FY10" s="157" t="s">
        <v>258</v>
      </c>
      <c r="FZ10" s="31">
        <f>'★決算統計　目的税'!AM12</f>
        <v>1475126</v>
      </c>
      <c r="GA10" s="124">
        <f>'★決算統計　目的税'!AN12</f>
        <v>34422</v>
      </c>
      <c r="GB10" s="31">
        <f>'★決算統計　目的税'!AO12</f>
        <v>1509548</v>
      </c>
      <c r="GC10" s="124">
        <f>'★決算統計　目的税'!AR12</f>
        <v>1467100</v>
      </c>
      <c r="GD10" s="31">
        <f>'★決算統計　目的税'!AS12</f>
        <v>9975</v>
      </c>
      <c r="GE10" s="124">
        <f>'★決算統計　目的税'!AT12</f>
        <v>1477075</v>
      </c>
      <c r="GF10" s="127">
        <f>'★徴収率　目的税'!O12</f>
        <v>99.455910884900675</v>
      </c>
      <c r="GG10" s="142">
        <f>'★徴収率　目的税'!P12</f>
        <v>28.978560223113124</v>
      </c>
      <c r="GH10" s="127">
        <f>'★徴収率　目的税'!Q12</f>
        <v>97.848826271175213</v>
      </c>
      <c r="GI10" s="156" t="s">
        <v>258</v>
      </c>
      <c r="GJ10" s="129" t="s">
        <v>258</v>
      </c>
      <c r="GK10" s="156" t="s">
        <v>258</v>
      </c>
      <c r="GL10" s="130" t="s">
        <v>258</v>
      </c>
      <c r="GM10" s="157" t="s">
        <v>258</v>
      </c>
      <c r="GN10" s="130" t="s">
        <v>258</v>
      </c>
      <c r="GO10" s="158" t="s">
        <v>258</v>
      </c>
      <c r="GP10" s="131" t="s">
        <v>258</v>
      </c>
      <c r="GQ10" s="158" t="s">
        <v>258</v>
      </c>
      <c r="GR10" s="31">
        <f>'★決算統計　目的税'!DG12</f>
        <v>17231992</v>
      </c>
      <c r="GS10" s="124">
        <f>'★決算統計　目的税'!DH12</f>
        <v>352586</v>
      </c>
      <c r="GT10" s="31">
        <f>'★決算統計　目的税'!DI12</f>
        <v>17594158</v>
      </c>
      <c r="GU10" s="124">
        <f>'★決算統計　目的税'!DL12</f>
        <v>17124370</v>
      </c>
      <c r="GV10" s="31">
        <f>'★決算統計　目的税'!DM12</f>
        <v>116078</v>
      </c>
      <c r="GW10" s="124">
        <f>'★決算統計　目的税'!DN12</f>
        <v>17250028</v>
      </c>
      <c r="GX10" s="127">
        <f>'★徴収率　目的税'!AM12</f>
        <v>99.375452356291717</v>
      </c>
      <c r="GY10" s="142">
        <f>'★徴収率　目的税'!AN12</f>
        <v>32.921897069083855</v>
      </c>
      <c r="GZ10" s="127">
        <f>'★徴収率　目的税'!AO12</f>
        <v>98.044066672585302</v>
      </c>
      <c r="HA10" s="157" t="s">
        <v>258</v>
      </c>
      <c r="HB10" s="130" t="s">
        <v>258</v>
      </c>
      <c r="HC10" s="157" t="s">
        <v>258</v>
      </c>
      <c r="HD10" s="130" t="s">
        <v>258</v>
      </c>
      <c r="HE10" s="157" t="s">
        <v>258</v>
      </c>
      <c r="HF10" s="130" t="s">
        <v>258</v>
      </c>
      <c r="HG10" s="157" t="s">
        <v>258</v>
      </c>
      <c r="HH10" s="130" t="s">
        <v>258</v>
      </c>
      <c r="HI10" s="157" t="s">
        <v>258</v>
      </c>
      <c r="HJ10" s="31">
        <f>'★決算統計　目的税'!DY12</f>
        <v>2205956</v>
      </c>
      <c r="HK10" s="124">
        <f>'★決算統計　目的税'!DZ12</f>
        <v>469819</v>
      </c>
      <c r="HL10" s="31">
        <f>'★決算統計　目的税'!EA12</f>
        <v>2675775</v>
      </c>
      <c r="HM10" s="124">
        <f>'★決算統計　目的税'!ED12</f>
        <v>2083413</v>
      </c>
      <c r="HN10" s="31">
        <f>'★決算統計　目的税'!EE12</f>
        <v>127379</v>
      </c>
      <c r="HO10" s="124">
        <f>'★決算統計　目的税'!EF12</f>
        <v>2210792</v>
      </c>
      <c r="HP10" s="127">
        <f>'★徴収率　目的税'!AS12</f>
        <v>94.444902799511866</v>
      </c>
      <c r="HQ10" s="142">
        <f>'★徴収率　目的税'!AT12</f>
        <v>27.112356034983687</v>
      </c>
      <c r="HR10" s="142">
        <f>'★徴収率　目的税'!AU12</f>
        <v>82.622492548887706</v>
      </c>
    </row>
    <row r="11" spans="1:229">
      <c r="A11" s="124" t="s">
        <v>0</v>
      </c>
      <c r="B11" s="135">
        <f>'★決算統計　普通税'!U13</f>
        <v>34507137</v>
      </c>
      <c r="C11" s="135">
        <f>'★決算統計　普通税'!V13</f>
        <v>491449</v>
      </c>
      <c r="D11" s="135">
        <f>'★決算統計　普通税'!W13</f>
        <v>34998586</v>
      </c>
      <c r="E11" s="137">
        <f>'★決算統計　普通税'!Z13</f>
        <v>34322775</v>
      </c>
      <c r="F11" s="137">
        <f>'★決算統計　普通税'!AA13</f>
        <v>174639</v>
      </c>
      <c r="G11" s="137">
        <f>'★決算統計　普通税'!AB13</f>
        <v>34497414</v>
      </c>
      <c r="H11" s="139">
        <f>'★徴収率　普通税'!I13</f>
        <v>99.465727915938089</v>
      </c>
      <c r="I11" s="139">
        <f>'★徴収率　普通税'!J13</f>
        <v>35.535528610293234</v>
      </c>
      <c r="J11" s="139">
        <f>'★徴収率　普通税'!K13</f>
        <v>98.568022148094784</v>
      </c>
      <c r="K11" s="135">
        <f>'★決算統計　普通税'!AD13</f>
        <v>658711</v>
      </c>
      <c r="L11" s="135">
        <f>'★決算統計　普通税'!AE13</f>
        <v>10287</v>
      </c>
      <c r="M11" s="135">
        <f>'★決算統計　普通税'!AF13</f>
        <v>668998</v>
      </c>
      <c r="N11" s="124">
        <f>'★決算統計　普通税'!AI13</f>
        <v>654812</v>
      </c>
      <c r="O11" s="124">
        <f>'★決算統計　普通税'!AJ13</f>
        <v>3706</v>
      </c>
      <c r="P11" s="124">
        <f>'★決算統計　普通税'!AK13</f>
        <v>658518</v>
      </c>
      <c r="Q11" s="142">
        <f>'★徴収率　普通税'!L13</f>
        <v>99.408086399042986</v>
      </c>
      <c r="R11" s="142">
        <f>'★徴収率　普通税'!M13</f>
        <v>36.026052299018183</v>
      </c>
      <c r="S11" s="142">
        <f>'★徴収率　普通税'!N13</f>
        <v>98.433478126989911</v>
      </c>
      <c r="T11" s="37">
        <f>'★決算統計　普通税'!AM13</f>
        <v>29401397</v>
      </c>
      <c r="U11" s="135">
        <f>'★決算統計　普通税'!AN13</f>
        <v>457099</v>
      </c>
      <c r="V11" s="37">
        <f>'★決算統計　普通税'!AO13</f>
        <v>29858496</v>
      </c>
      <c r="W11" s="124">
        <f>'★決算統計　普通税'!AR13</f>
        <v>29216552</v>
      </c>
      <c r="X11" s="124">
        <f>'★決算統計　普通税'!AS13</f>
        <v>164691</v>
      </c>
      <c r="Y11" s="124">
        <f>'★決算統計　普通税'!AT13</f>
        <v>29381243</v>
      </c>
      <c r="Z11" s="142">
        <f>'★徴収率　普通税'!O13</f>
        <v>99.37130538389043</v>
      </c>
      <c r="AA11" s="127">
        <f>'★徴収率　普通税'!P13</f>
        <v>36.029612840981933</v>
      </c>
      <c r="AB11" s="142">
        <f>'★徴収率　普通税'!Q13</f>
        <v>98.401617415693011</v>
      </c>
      <c r="AC11" s="37">
        <f>'★決算統計　普通税'!AV13</f>
        <v>371262</v>
      </c>
      <c r="AD11" s="135">
        <f>'★決算統計　普通税'!AW13</f>
        <v>0</v>
      </c>
      <c r="AE11" s="37">
        <f>'★決算統計　普通税'!AX13</f>
        <v>371262</v>
      </c>
      <c r="AF11" s="124">
        <f>'★決算統計　普通税'!BA13</f>
        <v>371262</v>
      </c>
      <c r="AG11" s="31">
        <f>'★決算統計　普通税'!BB13</f>
        <v>0</v>
      </c>
      <c r="AH11" s="124">
        <f>'★決算統計　普通税'!BC13</f>
        <v>371262</v>
      </c>
      <c r="AI11" s="127">
        <f>'★徴収率　普通税'!R13</f>
        <v>100</v>
      </c>
      <c r="AJ11" s="142">
        <f>IF('★徴収率　普通税'!S13="－",0,'★徴収率　普通税'!S13)</f>
        <v>0</v>
      </c>
      <c r="AK11" s="142">
        <f>'★徴収率　普通税'!T13</f>
        <v>100</v>
      </c>
      <c r="AL11" s="135">
        <f>'★決算統計　普通税'!BE13</f>
        <v>1255720</v>
      </c>
      <c r="AM11" s="37">
        <f>'★決算統計　普通税'!BF13</f>
        <v>7224</v>
      </c>
      <c r="AN11" s="135">
        <f>'★決算統計　普通税'!BG13</f>
        <v>1262944</v>
      </c>
      <c r="AO11" s="31">
        <f>'★決算統計　普通税'!BJ13</f>
        <v>1256957</v>
      </c>
      <c r="AP11" s="124">
        <f>'★決算統計　普通税'!BK13</f>
        <v>1874</v>
      </c>
      <c r="AQ11" s="31">
        <f>'★決算統計　普通税'!BL13</f>
        <v>1258831</v>
      </c>
      <c r="AR11" s="142">
        <f>'★徴収率　普通税'!U13</f>
        <v>100.09850922180104</v>
      </c>
      <c r="AS11" s="127">
        <f>'★徴収率　普通税'!V13</f>
        <v>25.941306755260246</v>
      </c>
      <c r="AT11" s="142">
        <f>'★徴収率　普通税'!W13</f>
        <v>99.674332353611888</v>
      </c>
      <c r="AU11" s="37">
        <f>'★決算統計　普通税'!BN13</f>
        <v>3191309</v>
      </c>
      <c r="AV11" s="135">
        <f>'★決算統計　普通税'!BO13</f>
        <v>16839</v>
      </c>
      <c r="AW11" s="135">
        <f>'★決算統計　普通税'!BP13</f>
        <v>3208148</v>
      </c>
      <c r="AX11" s="124">
        <f>'★決算統計　普通税'!BS13</f>
        <v>3194454</v>
      </c>
      <c r="AY11" s="31">
        <f>'★決算統計　普通税'!BT13</f>
        <v>4368</v>
      </c>
      <c r="AZ11" s="124">
        <f>'★決算統計　普通税'!BU13</f>
        <v>3198822</v>
      </c>
      <c r="BA11" s="127">
        <f>'★徴収率　普通税'!X13</f>
        <v>100.09854890266033</v>
      </c>
      <c r="BB11" s="142">
        <f>IF('★徴収率　普通税'!Y13="－",0,'★徴収率　普通税'!Y13)</f>
        <v>25.93978264742562</v>
      </c>
      <c r="BC11" s="127">
        <f>'★徴収率　普通税'!Z13</f>
        <v>99.709302688030604</v>
      </c>
      <c r="BD11" s="135">
        <f>'★決算統計　普通税'!BW13</f>
        <v>26807362</v>
      </c>
      <c r="BE11" s="37">
        <f>'★決算統計　普通税'!BX13</f>
        <v>218225</v>
      </c>
      <c r="BF11" s="135">
        <f>'★決算統計　普通税'!BY13</f>
        <v>27025587</v>
      </c>
      <c r="BG11" s="31">
        <f>'★決算統計　普通税'!CB13</f>
        <v>26730462</v>
      </c>
      <c r="BH11" s="124">
        <f>'★決算統計　普通税'!CC13</f>
        <v>90038</v>
      </c>
      <c r="BI11" s="124">
        <f>'★決算統計　普通税'!CD13</f>
        <v>26820500</v>
      </c>
      <c r="BJ11" s="142">
        <f>'★徴収率　普通税'!AA13</f>
        <v>99.713138502773973</v>
      </c>
      <c r="BK11" s="127">
        <f>'★徴収率　普通税'!AB13</f>
        <v>41.259250773284457</v>
      </c>
      <c r="BL11" s="142">
        <f>'★徴収率　普通税'!AC13</f>
        <v>99.241137667056037</v>
      </c>
      <c r="BM11" s="37">
        <f>'★決算統計　普通税'!CF13</f>
        <v>26226037</v>
      </c>
      <c r="BN11" s="135">
        <f>'★決算統計　普通税'!CG13</f>
        <v>218225</v>
      </c>
      <c r="BO11" s="37">
        <f>'★決算統計　普通税'!CH13</f>
        <v>26444262</v>
      </c>
      <c r="BP11" s="124">
        <f>'★決算統計　普通税'!CK13</f>
        <v>26149137</v>
      </c>
      <c r="BQ11" s="31">
        <f>'★決算統計　普通税'!CL13</f>
        <v>90038</v>
      </c>
      <c r="BR11" s="124">
        <f>'★決算統計　普通税'!CM13</f>
        <v>26239175</v>
      </c>
      <c r="BS11" s="127">
        <f>'★徴収率　普通税'!AD13</f>
        <v>99.706779945441241</v>
      </c>
      <c r="BT11" s="142">
        <f>'★徴収率　普通税'!AE13</f>
        <v>41.259250773284457</v>
      </c>
      <c r="BU11" s="142">
        <f>'★徴収率　普通税'!AF13</f>
        <v>99.224455573764928</v>
      </c>
      <c r="BV11" s="135">
        <f>'★決算統計　普通税'!CO13</f>
        <v>9744773</v>
      </c>
      <c r="BW11" s="135">
        <f>'★決算統計　普通税'!CP13</f>
        <v>92421</v>
      </c>
      <c r="BX11" s="37">
        <f>'★決算統計　普通税'!CQ13</f>
        <v>9837194</v>
      </c>
      <c r="BY11" s="124">
        <f>'★決算統計　普通税'!CT13</f>
        <v>9710490</v>
      </c>
      <c r="BZ11" s="31">
        <f>'★決算統計　普通税'!CU13</f>
        <v>37994</v>
      </c>
      <c r="CA11" s="124">
        <f>'★決算統計　普通税'!CV13</f>
        <v>9748484</v>
      </c>
      <c r="CB11" s="127">
        <f>'★徴収率　普通税'!AG13</f>
        <v>99.648190881408937</v>
      </c>
      <c r="CC11" s="142">
        <f>'★徴収率　普通税'!AH13</f>
        <v>41.10970450438753</v>
      </c>
      <c r="CD11" s="127">
        <f>'★徴収率　普通税'!AI13</f>
        <v>99.098218455384739</v>
      </c>
      <c r="CE11" s="135">
        <f>'★決算統計　普通税'!CX13</f>
        <v>13574907</v>
      </c>
      <c r="CF11" s="37">
        <f>'★決算統計　普通税'!CY13</f>
        <v>123276</v>
      </c>
      <c r="CG11" s="135">
        <f>'★決算統計　普通税'!CZ13</f>
        <v>13698183</v>
      </c>
      <c r="CH11" s="124">
        <f>'★決算統計　普通税'!DC13</f>
        <v>13527042</v>
      </c>
      <c r="CI11" s="31">
        <f>'★決算統計　普通税'!DD13</f>
        <v>50678</v>
      </c>
      <c r="CJ11" s="124">
        <f>'★決算統計　普通税'!DE13</f>
        <v>13577720</v>
      </c>
      <c r="CK11" s="127">
        <f>'★徴収率　普通税'!AJ13</f>
        <v>99.647400899321084</v>
      </c>
      <c r="CL11" s="142">
        <f>'★徴収率　普通税'!AK13</f>
        <v>41.109380576916834</v>
      </c>
      <c r="CM11" s="127">
        <f>'★徴収率　普通税'!AL13</f>
        <v>99.120591395223727</v>
      </c>
      <c r="CN11" s="135">
        <f>'★決算統計　普通税'!DG13</f>
        <v>2906357</v>
      </c>
      <c r="CO11" s="37">
        <f>'★決算統計　普通税'!DH13</f>
        <v>2528</v>
      </c>
      <c r="CP11" s="135">
        <f>'★決算統計　普通税'!DI13</f>
        <v>2908885</v>
      </c>
      <c r="CQ11" s="31">
        <f>'★決算統計　普通税'!DL13</f>
        <v>2911605</v>
      </c>
      <c r="CR11" s="124">
        <f>'★決算統計　普通税'!DM13</f>
        <v>1366</v>
      </c>
      <c r="CS11" s="124">
        <f>'★決算統計　普通税'!DN13</f>
        <v>2912971</v>
      </c>
      <c r="CT11" s="142">
        <f>IF('★徴収率　普通税'!AM13="－",0,'★徴収率　普通税'!AM13)</f>
        <v>100.18056969601463</v>
      </c>
      <c r="CU11" s="127">
        <f>IF('★徴収率　普通税'!AN13="－",0,'★徴収率　普通税'!AN13)</f>
        <v>54.034810126582279</v>
      </c>
      <c r="CV11" s="142">
        <f>IF('★徴収率　普通税'!AO13="－",0,'★徴収率　普通税'!AO13)</f>
        <v>100.14046619237267</v>
      </c>
      <c r="CW11" s="37">
        <f>'★決算統計　普通税'!DP13</f>
        <v>581325</v>
      </c>
      <c r="CX11" s="135">
        <f>'★決算統計　普通税'!DQ13</f>
        <v>0</v>
      </c>
      <c r="CY11" s="37">
        <f>'★決算統計　普通税'!DR13</f>
        <v>581325</v>
      </c>
      <c r="CZ11" s="124">
        <f>'★決算統計　普通税'!DU13</f>
        <v>581325</v>
      </c>
      <c r="DA11" s="31">
        <f>'★決算統計　普通税'!DV13</f>
        <v>0</v>
      </c>
      <c r="DB11" s="124">
        <f>'★決算統計　普通税'!DW13</f>
        <v>581325</v>
      </c>
      <c r="DC11" s="127">
        <f>IF('★徴収率　普通税'!AP13="－",0,'★徴収率　普通税'!AP13)</f>
        <v>100</v>
      </c>
      <c r="DD11" s="142">
        <f>IF('★徴収率　普通税'!AQ13="－",0,'★徴収率　普通税'!AQ13)</f>
        <v>0</v>
      </c>
      <c r="DE11" s="142">
        <f>'★徴収率　普通税'!AR13</f>
        <v>100</v>
      </c>
      <c r="DF11" s="152" t="s">
        <v>258</v>
      </c>
      <c r="DG11" s="152" t="s">
        <v>258</v>
      </c>
      <c r="DH11" s="37">
        <f>'★決算統計　普通税'!EA13</f>
        <v>326594</v>
      </c>
      <c r="DI11" s="152" t="s">
        <v>258</v>
      </c>
      <c r="DJ11" s="128" t="s">
        <v>258</v>
      </c>
      <c r="DK11" s="124">
        <f>'★決算統計　普通税'!EF13</f>
        <v>309617</v>
      </c>
      <c r="DL11" s="127" t="str">
        <f>'★徴収率　普通税'!AS13</f>
        <v>－</v>
      </c>
      <c r="DM11" s="142" t="str">
        <f>'★徴収率　普通税'!AT13</f>
        <v>－</v>
      </c>
      <c r="DN11" s="142">
        <f>'★徴収率　普通税'!AU13</f>
        <v>94.801802850021744</v>
      </c>
      <c r="DO11" s="152" t="s">
        <v>258</v>
      </c>
      <c r="DP11" s="128" t="s">
        <v>258</v>
      </c>
      <c r="DQ11" s="124">
        <f>'★決算統計　普通税'!EJ13</f>
        <v>19788</v>
      </c>
      <c r="DR11" s="128" t="s">
        <v>258</v>
      </c>
      <c r="DS11" s="152" t="s">
        <v>258</v>
      </c>
      <c r="DT11" s="31">
        <f>'★決算統計　普通税'!EO13</f>
        <v>19788</v>
      </c>
      <c r="DU11" s="142" t="str">
        <f>'★徴収率　普通税'!AV13</f>
        <v>－</v>
      </c>
      <c r="DV11" s="127" t="str">
        <f>'★徴収率　普通税'!AW13</f>
        <v>－</v>
      </c>
      <c r="DW11" s="142">
        <f>'★徴収率　普通税'!AX13</f>
        <v>100</v>
      </c>
      <c r="DX11" s="31">
        <f>'★決算統計　普通税'!EQ13</f>
        <v>290745</v>
      </c>
      <c r="DY11" s="124">
        <f>'★決算統計　普通税'!ER13</f>
        <v>16061</v>
      </c>
      <c r="DZ11" s="31">
        <f>'★決算統計　普通税'!ES13</f>
        <v>306806</v>
      </c>
      <c r="EA11" s="124">
        <f>'★決算統計　普通税'!EV13</f>
        <v>284464</v>
      </c>
      <c r="EB11" s="31">
        <f>'★決算統計　普通税'!EW13</f>
        <v>5365</v>
      </c>
      <c r="EC11" s="124">
        <f>'★決算統計　普通税'!EX13</f>
        <v>289829</v>
      </c>
      <c r="ED11" s="127">
        <f>'★徴収率　普通税'!AY13</f>
        <v>97.839687698842624</v>
      </c>
      <c r="EE11" s="142">
        <f>'★徴収率　普通税'!AZ13</f>
        <v>33.403897640246562</v>
      </c>
      <c r="EF11" s="127">
        <f>'★徴収率　普通税'!BA13</f>
        <v>94.466535856534747</v>
      </c>
      <c r="EG11" s="135">
        <f>'★決算統計　普通税'!EZ13</f>
        <v>1863215</v>
      </c>
      <c r="EH11" s="37">
        <f>'★決算統計　普通税'!FA13</f>
        <v>32</v>
      </c>
      <c r="EI11" s="135">
        <f>'★決算統計　普通税'!FB13</f>
        <v>1863247</v>
      </c>
      <c r="EJ11" s="31">
        <f>'★決算統計　普通税'!FE13</f>
        <v>1863215</v>
      </c>
      <c r="EK11" s="124">
        <f>'★決算統計　普通税'!FF13</f>
        <v>0</v>
      </c>
      <c r="EL11" s="31">
        <f>'★決算統計　普通税'!FG13</f>
        <v>1863215</v>
      </c>
      <c r="EM11" s="142">
        <f>IF('★徴収率　普通税'!BB13="－",0,'★徴収率　普通税'!BB13)</f>
        <v>100</v>
      </c>
      <c r="EN11" s="127">
        <f>IF('★徴収率　普通税'!BC13="－",0,'★徴収率　普通税'!BC13)</f>
        <v>0</v>
      </c>
      <c r="EO11" s="142">
        <f>IF('★徴収率　普通税'!BD13="－",0,'★徴収率　普通税'!BD13)</f>
        <v>99.99828256801166</v>
      </c>
      <c r="EP11" s="37">
        <f>'★決算統計　普通税'!FR13</f>
        <v>0</v>
      </c>
      <c r="EQ11" s="135">
        <f>'★決算統計　普通税'!FS13</f>
        <v>0</v>
      </c>
      <c r="ER11" s="37">
        <f>'★決算統計　普通税'!FT13</f>
        <v>0</v>
      </c>
      <c r="ES11" s="124">
        <f>'★決算統計　普通税'!FW13</f>
        <v>0</v>
      </c>
      <c r="ET11" s="31">
        <f>'★決算統計　普通税'!FX13</f>
        <v>0</v>
      </c>
      <c r="EU11" s="124">
        <f>'★決算統計　普通税'!FY13</f>
        <v>0</v>
      </c>
      <c r="EV11" s="127">
        <f>IF('★徴収率　普通税'!BH13="－",0,'★徴収率　普通税'!BH13)</f>
        <v>0</v>
      </c>
      <c r="EW11" s="142">
        <f>IF('★徴収率　普通税'!BI13="－",0,'★徴収率　普通税'!BI13)</f>
        <v>0</v>
      </c>
      <c r="EX11" s="127">
        <f>IF('★徴収率　普通税'!BJ13="－",0,'★徴収率　普通税'!BJ13)</f>
        <v>0</v>
      </c>
      <c r="EY11" s="156" t="s">
        <v>258</v>
      </c>
      <c r="EZ11" s="129" t="s">
        <v>258</v>
      </c>
      <c r="FA11" s="156" t="s">
        <v>258</v>
      </c>
      <c r="FB11" s="130" t="s">
        <v>258</v>
      </c>
      <c r="FC11" s="157" t="s">
        <v>258</v>
      </c>
      <c r="FD11" s="130" t="s">
        <v>258</v>
      </c>
      <c r="FE11" s="158" t="s">
        <v>258</v>
      </c>
      <c r="FF11" s="131" t="s">
        <v>258</v>
      </c>
      <c r="FG11" s="158" t="s">
        <v>258</v>
      </c>
      <c r="FH11" s="37">
        <f>'★決算統計　目的税'!U13</f>
        <v>16875</v>
      </c>
      <c r="FI11" s="135">
        <f>'★決算統計　目的税'!V13</f>
        <v>5020</v>
      </c>
      <c r="FJ11" s="37">
        <f>'★決算統計　目的税'!W13</f>
        <v>21895</v>
      </c>
      <c r="FK11" s="135">
        <f>'★決算統計　目的税'!Z13</f>
        <v>16875</v>
      </c>
      <c r="FL11" s="37">
        <f>'★決算統計　目的税'!AA13</f>
        <v>5020</v>
      </c>
      <c r="FM11" s="135">
        <f>'★決算統計　目的税'!AB13</f>
        <v>21895</v>
      </c>
      <c r="FN11" s="131">
        <f>'★徴収率　目的税'!I13</f>
        <v>100</v>
      </c>
      <c r="FO11" s="158">
        <f>IF('★徴収率　目的税'!J13="－",0,'★徴収率　目的税'!J13)</f>
        <v>100</v>
      </c>
      <c r="FP11" s="131">
        <f>'★徴収率　目的税'!K13</f>
        <v>100</v>
      </c>
      <c r="FQ11" s="135">
        <f>'★決算統計　目的税'!AD13</f>
        <v>1059850</v>
      </c>
      <c r="FR11" s="37">
        <f>'★決算統計　目的税'!AE13</f>
        <v>3128</v>
      </c>
      <c r="FS11" s="135">
        <f>'★決算統計　目的税'!AF13</f>
        <v>1062978</v>
      </c>
      <c r="FT11" s="31">
        <f>'★決算統計　目的税'!AI13</f>
        <v>1057728</v>
      </c>
      <c r="FU11" s="124">
        <f>'★決算統計　目的税'!AJ13</f>
        <v>1926</v>
      </c>
      <c r="FV11" s="31">
        <f>'★決算統計　目的税'!AK13</f>
        <v>1059654</v>
      </c>
      <c r="FW11" s="142">
        <f>IF('★徴収率　目的税'!L13="－",0,'★徴収率　目的税'!L13)</f>
        <v>99.799782988158697</v>
      </c>
      <c r="FX11" s="127">
        <f>IF('★徴収率　目的税'!M13="－",0,'★徴収率　目的税'!M13)</f>
        <v>61.572890025575447</v>
      </c>
      <c r="FY11" s="142">
        <f>IF('★徴収率　目的税'!N13="－",0,'★徴収率　目的税'!N13)</f>
        <v>99.687293622257471</v>
      </c>
      <c r="FZ11" s="31">
        <f>'★決算統計　目的税'!AM13</f>
        <v>5965829</v>
      </c>
      <c r="GA11" s="124">
        <f>'★決算統計　目的税'!AN13</f>
        <v>55198</v>
      </c>
      <c r="GB11" s="31">
        <f>'★決算統計　目的税'!AO13</f>
        <v>6021027</v>
      </c>
      <c r="GC11" s="124">
        <f>'★決算統計　目的税'!AR13</f>
        <v>5944759</v>
      </c>
      <c r="GD11" s="31">
        <f>'★決算統計　目的税'!AS13</f>
        <v>22692</v>
      </c>
      <c r="GE11" s="124">
        <f>'★決算統計　目的税'!AT13</f>
        <v>5967451</v>
      </c>
      <c r="GF11" s="127">
        <f>'★徴収率　目的税'!O13</f>
        <v>99.646821925335104</v>
      </c>
      <c r="GG11" s="142">
        <f>'★徴収率　目的税'!P13</f>
        <v>41.110185151635932</v>
      </c>
      <c r="GH11" s="127">
        <f>'★徴収率　目的税'!Q13</f>
        <v>99.110185023252669</v>
      </c>
      <c r="GI11" s="156" t="s">
        <v>258</v>
      </c>
      <c r="GJ11" s="129" t="s">
        <v>258</v>
      </c>
      <c r="GK11" s="156" t="s">
        <v>258</v>
      </c>
      <c r="GL11" s="130" t="s">
        <v>258</v>
      </c>
      <c r="GM11" s="157" t="s">
        <v>258</v>
      </c>
      <c r="GN11" s="130" t="s">
        <v>258</v>
      </c>
      <c r="GO11" s="158" t="s">
        <v>258</v>
      </c>
      <c r="GP11" s="131" t="s">
        <v>258</v>
      </c>
      <c r="GQ11" s="158" t="s">
        <v>258</v>
      </c>
      <c r="GR11" s="31">
        <f>'★決算統計　目的税'!DG13</f>
        <v>70511013</v>
      </c>
      <c r="GS11" s="124">
        <f>'★決算統計　目的税'!DH13</f>
        <v>789113</v>
      </c>
      <c r="GT11" s="31">
        <f>'★決算統計　目的税'!DI13</f>
        <v>71319914</v>
      </c>
      <c r="GU11" s="124">
        <f>'★決算統計　目的税'!DL13</f>
        <v>70220278</v>
      </c>
      <c r="GV11" s="31">
        <f>'★決算統計　目的税'!DM13</f>
        <v>299680</v>
      </c>
      <c r="GW11" s="124">
        <f>'★決算統計　目的税'!DN13</f>
        <v>70539746</v>
      </c>
      <c r="GX11" s="127">
        <f>'★徴収率　目的税'!AM13</f>
        <v>99.587674339609904</v>
      </c>
      <c r="GY11" s="142">
        <f>'★徴収率　目的税'!AN13</f>
        <v>37.976817008463932</v>
      </c>
      <c r="GZ11" s="127">
        <f>'★徴収率　目的税'!AO13</f>
        <v>98.906100756094574</v>
      </c>
      <c r="HA11" s="157" t="s">
        <v>258</v>
      </c>
      <c r="HB11" s="130" t="s">
        <v>258</v>
      </c>
      <c r="HC11" s="157" t="s">
        <v>258</v>
      </c>
      <c r="HD11" s="130" t="s">
        <v>258</v>
      </c>
      <c r="HE11" s="157" t="s">
        <v>258</v>
      </c>
      <c r="HF11" s="130" t="s">
        <v>258</v>
      </c>
      <c r="HG11" s="157" t="s">
        <v>258</v>
      </c>
      <c r="HH11" s="130" t="s">
        <v>258</v>
      </c>
      <c r="HI11" s="157" t="s">
        <v>258</v>
      </c>
      <c r="HJ11" s="31">
        <f>'★決算統計　目的税'!DY13</f>
        <v>7072248</v>
      </c>
      <c r="HK11" s="124">
        <f>'★決算統計　目的税'!DZ13</f>
        <v>2439712</v>
      </c>
      <c r="HL11" s="31">
        <f>'★決算統計　目的税'!EA13</f>
        <v>9511960</v>
      </c>
      <c r="HM11" s="124">
        <f>'★決算統計　目的税'!ED13</f>
        <v>6527530</v>
      </c>
      <c r="HN11" s="31">
        <f>'★決算統計　目的税'!EE13</f>
        <v>462133</v>
      </c>
      <c r="HO11" s="124">
        <f>'★決算統計　目的税'!EF13</f>
        <v>6989663</v>
      </c>
      <c r="HP11" s="127">
        <f>'★徴収率　目的税'!AS13</f>
        <v>92.297809692194051</v>
      </c>
      <c r="HQ11" s="142">
        <f>'★徴収率　目的税'!AT13</f>
        <v>18.942112839548276</v>
      </c>
      <c r="HR11" s="142">
        <f>'★徴収率　目的税'!AU13</f>
        <v>73.4828889103823</v>
      </c>
    </row>
    <row r="12" spans="1:229">
      <c r="A12" s="124" t="s">
        <v>22</v>
      </c>
      <c r="B12" s="135">
        <f>'★決算統計　普通税'!U14</f>
        <v>4871026</v>
      </c>
      <c r="C12" s="135">
        <f>'★決算統計　普通税'!V14</f>
        <v>87489</v>
      </c>
      <c r="D12" s="135">
        <f>'★決算統計　普通税'!W14</f>
        <v>4958515</v>
      </c>
      <c r="E12" s="137">
        <f>'★決算統計　普通税'!Z14</f>
        <v>4772045</v>
      </c>
      <c r="F12" s="137">
        <f>'★決算統計　普通税'!AA14</f>
        <v>38776</v>
      </c>
      <c r="G12" s="137">
        <f>'★決算統計　普通税'!AB14</f>
        <v>4810821</v>
      </c>
      <c r="H12" s="139">
        <f>'★徴収率　普通税'!I14</f>
        <v>97.967964038787727</v>
      </c>
      <c r="I12" s="139">
        <f>'★徴収率　普通税'!J14</f>
        <v>44.321000354330259</v>
      </c>
      <c r="J12" s="139">
        <f>'★徴収率　普通税'!K14</f>
        <v>97.021406610648555</v>
      </c>
      <c r="K12" s="135">
        <f>'★決算統計　普通税'!AD14</f>
        <v>123317</v>
      </c>
      <c r="L12" s="135">
        <f>'★決算統計　普通税'!AE14</f>
        <v>2616</v>
      </c>
      <c r="M12" s="135">
        <f>'★決算統計　普通税'!AF14</f>
        <v>125933</v>
      </c>
      <c r="N12" s="124">
        <f>'★決算統計　普通税'!AI14</f>
        <v>120319</v>
      </c>
      <c r="O12" s="124">
        <f>'★決算統計　普通税'!AJ14</f>
        <v>1144</v>
      </c>
      <c r="P12" s="124">
        <f>'★決算統計　普通税'!AK14</f>
        <v>121463</v>
      </c>
      <c r="Q12" s="142">
        <f>'★徴収率　普通税'!L14</f>
        <v>97.568867228362677</v>
      </c>
      <c r="R12" s="142">
        <f>'★徴収率　普通税'!M14</f>
        <v>43.730886850152906</v>
      </c>
      <c r="S12" s="142">
        <f>'★徴収率　普通税'!N14</f>
        <v>96.450493516393649</v>
      </c>
      <c r="T12" s="37">
        <f>'★決算統計　普通税'!AM14</f>
        <v>3879979</v>
      </c>
      <c r="U12" s="135">
        <f>'★決算統計　普通税'!AN14</f>
        <v>82318</v>
      </c>
      <c r="V12" s="37">
        <f>'★決算統計　普通税'!AO14</f>
        <v>3962297</v>
      </c>
      <c r="W12" s="124">
        <f>'★決算統計　普通税'!AR14</f>
        <v>3785637</v>
      </c>
      <c r="X12" s="124">
        <f>'★決算統計　普通税'!AS14</f>
        <v>36002</v>
      </c>
      <c r="Y12" s="124">
        <f>'★決算統計　普通税'!AT14</f>
        <v>3821639</v>
      </c>
      <c r="Z12" s="142">
        <f>'★徴収率　普通税'!O14</f>
        <v>97.568491994415425</v>
      </c>
      <c r="AA12" s="127">
        <f>'★徴収率　普通税'!P14</f>
        <v>43.735270536213221</v>
      </c>
      <c r="AB12" s="142">
        <f>'★徴収率　普通税'!Q14</f>
        <v>96.450089430449054</v>
      </c>
      <c r="AC12" s="37">
        <f>'★決算統計　普通税'!AV14</f>
        <v>21894</v>
      </c>
      <c r="AD12" s="135">
        <f>'★決算統計　普通税'!AW14</f>
        <v>0</v>
      </c>
      <c r="AE12" s="37">
        <f>'★決算統計　普通税'!AX14</f>
        <v>21894</v>
      </c>
      <c r="AF12" s="124">
        <f>'★決算統計　普通税'!BA14</f>
        <v>21894</v>
      </c>
      <c r="AG12" s="31">
        <f>'★決算統計　普通税'!BB14</f>
        <v>0</v>
      </c>
      <c r="AH12" s="124">
        <f>'★決算統計　普通税'!BC14</f>
        <v>21894</v>
      </c>
      <c r="AI12" s="127">
        <f>'★徴収率　普通税'!R14</f>
        <v>100</v>
      </c>
      <c r="AJ12" s="142">
        <f>IF('★徴収率　普通税'!S14="－",0,'★徴収率　普通税'!S14)</f>
        <v>0</v>
      </c>
      <c r="AK12" s="142">
        <f>'★徴収率　普通税'!T14</f>
        <v>100</v>
      </c>
      <c r="AL12" s="135">
        <f>'★決算統計　普通税'!BE14</f>
        <v>288647</v>
      </c>
      <c r="AM12" s="37">
        <f>'★決算統計　普通税'!BF14</f>
        <v>850</v>
      </c>
      <c r="AN12" s="135">
        <f>'★決算統計　普通税'!BG14</f>
        <v>289497</v>
      </c>
      <c r="AO12" s="31">
        <f>'★決算統計　普通税'!BJ14</f>
        <v>288101</v>
      </c>
      <c r="AP12" s="124">
        <f>'★決算統計　普通税'!BK14</f>
        <v>542</v>
      </c>
      <c r="AQ12" s="31">
        <f>'★決算統計　普通税'!BL14</f>
        <v>288643</v>
      </c>
      <c r="AR12" s="142">
        <f>'★徴収率　普通税'!U14</f>
        <v>99.810841616230206</v>
      </c>
      <c r="AS12" s="127">
        <f>'★徴収率　普通税'!V14</f>
        <v>63.764705882352942</v>
      </c>
      <c r="AT12" s="142">
        <f>'★徴収率　普通税'!W14</f>
        <v>99.705005578641575</v>
      </c>
      <c r="AU12" s="37">
        <f>'★決算統計　普通税'!BN14</f>
        <v>579083</v>
      </c>
      <c r="AV12" s="135">
        <f>'★決算統計　普通税'!BO14</f>
        <v>1705</v>
      </c>
      <c r="AW12" s="135">
        <f>'★決算統計　普通税'!BP14</f>
        <v>580788</v>
      </c>
      <c r="AX12" s="124">
        <f>'★決算統計　普通税'!BS14</f>
        <v>577988</v>
      </c>
      <c r="AY12" s="31">
        <f>'★決算統計　普通税'!BT14</f>
        <v>1088</v>
      </c>
      <c r="AZ12" s="124">
        <f>'★決算統計　普通税'!BU14</f>
        <v>579076</v>
      </c>
      <c r="BA12" s="127">
        <f>'★徴収率　普通税'!X14</f>
        <v>99.810907935477303</v>
      </c>
      <c r="BB12" s="142">
        <f>IF('★徴収率　普通税'!Y14="－",0,'★徴収率　普通税'!Y14)</f>
        <v>63.812316715542529</v>
      </c>
      <c r="BC12" s="127">
        <f>'★徴収率　普通税'!Z14</f>
        <v>99.70522806945047</v>
      </c>
      <c r="BD12" s="135">
        <f>'★決算統計　普通税'!BW14</f>
        <v>5311213</v>
      </c>
      <c r="BE12" s="37">
        <f>'★決算統計　普通税'!BX14</f>
        <v>57013</v>
      </c>
      <c r="BF12" s="135">
        <f>'★決算統計　普通税'!BY14</f>
        <v>5368226</v>
      </c>
      <c r="BG12" s="31">
        <f>'★決算統計　普通税'!CB14</f>
        <v>5287525</v>
      </c>
      <c r="BH12" s="124">
        <f>'★決算統計　普通税'!CC14</f>
        <v>22871</v>
      </c>
      <c r="BI12" s="124">
        <f>'★決算統計　普通税'!CD14</f>
        <v>5310396</v>
      </c>
      <c r="BJ12" s="142">
        <f>'★徴収率　普通税'!AA14</f>
        <v>99.55400018790435</v>
      </c>
      <c r="BK12" s="127">
        <f>'★徴収率　普通税'!AB14</f>
        <v>40.115412274393556</v>
      </c>
      <c r="BL12" s="142">
        <f>'★徴収率　普通税'!AC14</f>
        <v>98.922735369188999</v>
      </c>
      <c r="BM12" s="37">
        <f>'★決算統計　普通税'!CF14</f>
        <v>4756078</v>
      </c>
      <c r="BN12" s="135">
        <f>'★決算統計　普通税'!CG14</f>
        <v>57013</v>
      </c>
      <c r="BO12" s="37">
        <f>'★決算統計　普通税'!CH14</f>
        <v>4813091</v>
      </c>
      <c r="BP12" s="124">
        <f>'★決算統計　普通税'!CK14</f>
        <v>4732390</v>
      </c>
      <c r="BQ12" s="31">
        <f>'★決算統計　普通税'!CL14</f>
        <v>22871</v>
      </c>
      <c r="BR12" s="124">
        <f>'★決算統計　普通税'!CM14</f>
        <v>4755261</v>
      </c>
      <c r="BS12" s="127">
        <f>'★徴収率　普通税'!AD14</f>
        <v>99.501942566963791</v>
      </c>
      <c r="BT12" s="142">
        <f>'★徴収率　普通税'!AE14</f>
        <v>40.115412274393556</v>
      </c>
      <c r="BU12" s="142">
        <f>'★徴収率　普通税'!AF14</f>
        <v>98.798485214594947</v>
      </c>
      <c r="BV12" s="135">
        <f>'★決算統計　普通税'!CO14</f>
        <v>1905206</v>
      </c>
      <c r="BW12" s="135">
        <f>'★決算統計　普通税'!CP14</f>
        <v>22838</v>
      </c>
      <c r="BX12" s="37">
        <f>'★決算統計　普通税'!CQ14</f>
        <v>1928044</v>
      </c>
      <c r="BY12" s="124">
        <f>'★決算統計　普通税'!CT14</f>
        <v>1895717</v>
      </c>
      <c r="BZ12" s="31">
        <f>'★決算統計　普通税'!CU14</f>
        <v>9162</v>
      </c>
      <c r="CA12" s="124">
        <f>'★決算統計　普通税'!CV14</f>
        <v>1904879</v>
      </c>
      <c r="CB12" s="127">
        <f>'★徴収率　普通税'!AG14</f>
        <v>99.501943621844575</v>
      </c>
      <c r="CC12" s="142">
        <f>'★徴収率　普通税'!AH14</f>
        <v>40.117348279183815</v>
      </c>
      <c r="CD12" s="127">
        <f>'★徴収率　普通税'!AI14</f>
        <v>98.798523270215824</v>
      </c>
      <c r="CE12" s="135">
        <f>'★決算統計　普通税'!CX14</f>
        <v>2143750</v>
      </c>
      <c r="CF12" s="37">
        <f>'★決算統計　普通税'!CY14</f>
        <v>25698</v>
      </c>
      <c r="CG12" s="135">
        <f>'★決算統計　普通税'!CZ14</f>
        <v>2169448</v>
      </c>
      <c r="CH12" s="124">
        <f>'★決算統計　普通税'!DC14</f>
        <v>2133072</v>
      </c>
      <c r="CI12" s="31">
        <f>'★決算統計　普通税'!DD14</f>
        <v>10309</v>
      </c>
      <c r="CJ12" s="124">
        <f>'★決算統計　普通税'!DE14</f>
        <v>2143381</v>
      </c>
      <c r="CK12" s="127">
        <f>'★徴収率　普通税'!AJ14</f>
        <v>99.501900874635567</v>
      </c>
      <c r="CL12" s="142">
        <f>'★徴収率　普通税'!AK14</f>
        <v>40.11596233169896</v>
      </c>
      <c r="CM12" s="127">
        <f>'★徴収率　普通税'!AL14</f>
        <v>98.798450112655388</v>
      </c>
      <c r="CN12" s="135">
        <f>'★決算統計　普通税'!DG14</f>
        <v>707122</v>
      </c>
      <c r="CO12" s="37">
        <f>'★決算統計　普通税'!DH14</f>
        <v>8477</v>
      </c>
      <c r="CP12" s="135">
        <f>'★決算統計　普通税'!DI14</f>
        <v>715599</v>
      </c>
      <c r="CQ12" s="31">
        <f>'★決算統計　普通税'!DL14</f>
        <v>703601</v>
      </c>
      <c r="CR12" s="124">
        <f>'★決算統計　普通税'!DM14</f>
        <v>3400</v>
      </c>
      <c r="CS12" s="124">
        <f>'★決算統計　普通税'!DN14</f>
        <v>707001</v>
      </c>
      <c r="CT12" s="142">
        <f>IF('★徴収率　普通税'!AM14="－",0,'★徴収率　普通税'!AM14)</f>
        <v>99.502066121546207</v>
      </c>
      <c r="CU12" s="127">
        <f>IF('★徴収率　普通税'!AN14="－",0,'★徴収率　普通税'!AN14)</f>
        <v>40.10852896071723</v>
      </c>
      <c r="CV12" s="142">
        <f>IF('★徴収率　普通税'!AO14="－",0,'★徴収率　普通税'!AO14)</f>
        <v>98.798489097944525</v>
      </c>
      <c r="CW12" s="37">
        <f>'★決算統計　普通税'!DP14</f>
        <v>555135</v>
      </c>
      <c r="CX12" s="135">
        <f>'★決算統計　普通税'!DQ14</f>
        <v>0</v>
      </c>
      <c r="CY12" s="37">
        <f>'★決算統計　普通税'!DR14</f>
        <v>555135</v>
      </c>
      <c r="CZ12" s="124">
        <f>'★決算統計　普通税'!DU14</f>
        <v>555135</v>
      </c>
      <c r="DA12" s="31">
        <f>'★決算統計　普通税'!DV14</f>
        <v>0</v>
      </c>
      <c r="DB12" s="124">
        <f>'★決算統計　普通税'!DW14</f>
        <v>555135</v>
      </c>
      <c r="DC12" s="127">
        <f>IF('★徴収率　普通税'!AP14="－",0,'★徴収率　普通税'!AP14)</f>
        <v>100</v>
      </c>
      <c r="DD12" s="142">
        <f>IF('★徴収率　普通税'!AQ14="－",0,'★徴収率　普通税'!AQ14)</f>
        <v>0</v>
      </c>
      <c r="DE12" s="142">
        <f>'★徴収率　普通税'!AR14</f>
        <v>100</v>
      </c>
      <c r="DF12" s="152" t="s">
        <v>258</v>
      </c>
      <c r="DG12" s="152" t="s">
        <v>258</v>
      </c>
      <c r="DH12" s="37">
        <f>'★決算統計　普通税'!EA14</f>
        <v>142993</v>
      </c>
      <c r="DI12" s="152" t="s">
        <v>258</v>
      </c>
      <c r="DJ12" s="128" t="s">
        <v>258</v>
      </c>
      <c r="DK12" s="124">
        <f>'★決算統計　普通税'!EF14</f>
        <v>134864</v>
      </c>
      <c r="DL12" s="127" t="str">
        <f>'★徴収率　普通税'!AS14</f>
        <v>－</v>
      </c>
      <c r="DM12" s="142" t="str">
        <f>'★徴収率　普通税'!AT14</f>
        <v>－</v>
      </c>
      <c r="DN12" s="142">
        <f>'★徴収率　普通税'!AU14</f>
        <v>94.315106333876486</v>
      </c>
      <c r="DO12" s="152" t="s">
        <v>258</v>
      </c>
      <c r="DP12" s="128" t="s">
        <v>258</v>
      </c>
      <c r="DQ12" s="124">
        <f>'★決算統計　普通税'!EJ14</f>
        <v>6695</v>
      </c>
      <c r="DR12" s="128" t="s">
        <v>258</v>
      </c>
      <c r="DS12" s="152" t="s">
        <v>258</v>
      </c>
      <c r="DT12" s="31">
        <f>'★決算統計　普通税'!EO14</f>
        <v>6695</v>
      </c>
      <c r="DU12" s="142" t="str">
        <f>'★徴収率　普通税'!AV14</f>
        <v>－</v>
      </c>
      <c r="DV12" s="127" t="str">
        <f>'★徴収率　普通税'!AW14</f>
        <v>－</v>
      </c>
      <c r="DW12" s="142">
        <f>'★徴収率　普通税'!AX14</f>
        <v>100</v>
      </c>
      <c r="DX12" s="31">
        <f>'★決算統計　普通税'!EQ14</f>
        <v>128849</v>
      </c>
      <c r="DY12" s="124">
        <f>'★決算統計　普通税'!ER14</f>
        <v>7449</v>
      </c>
      <c r="DZ12" s="31">
        <f>'★決算統計　普通税'!ES14</f>
        <v>136298</v>
      </c>
      <c r="EA12" s="124">
        <f>'★決算統計　普通税'!EV14</f>
        <v>126140</v>
      </c>
      <c r="EB12" s="31">
        <f>'★決算統計　普通税'!EW14</f>
        <v>2029</v>
      </c>
      <c r="EC12" s="124">
        <f>'★決算統計　普通税'!EX14</f>
        <v>128169</v>
      </c>
      <c r="ED12" s="127">
        <f>'★徴収率　普通税'!AY14</f>
        <v>97.89753897973597</v>
      </c>
      <c r="EE12" s="142">
        <f>'★徴収率　普通税'!AZ14</f>
        <v>27.238555510806822</v>
      </c>
      <c r="EF12" s="127">
        <f>'★徴収率　普通税'!BA14</f>
        <v>94.035862595195823</v>
      </c>
      <c r="EG12" s="135">
        <f>'★決算統計　普通税'!EZ14</f>
        <v>639267</v>
      </c>
      <c r="EH12" s="37">
        <f>'★決算統計　普通税'!FA14</f>
        <v>0</v>
      </c>
      <c r="EI12" s="135">
        <f>'★決算統計　普通税'!FB14</f>
        <v>639267</v>
      </c>
      <c r="EJ12" s="31">
        <f>'★決算統計　普通税'!FE14</f>
        <v>639267</v>
      </c>
      <c r="EK12" s="124">
        <f>'★決算統計　普通税'!FF14</f>
        <v>0</v>
      </c>
      <c r="EL12" s="31">
        <f>'★決算統計　普通税'!FG14</f>
        <v>639267</v>
      </c>
      <c r="EM12" s="142">
        <f>IF('★徴収率　普通税'!BB14="－",0,'★徴収率　普通税'!BB14)</f>
        <v>100</v>
      </c>
      <c r="EN12" s="127">
        <f>IF('★徴収率　普通税'!BC14="－",0,'★徴収率　普通税'!BC14)</f>
        <v>0</v>
      </c>
      <c r="EO12" s="142">
        <f>IF('★徴収率　普通税'!BD14="－",0,'★徴収率　普通税'!BD14)</f>
        <v>100</v>
      </c>
      <c r="EP12" s="37">
        <f>'★決算統計　普通税'!FR14</f>
        <v>0</v>
      </c>
      <c r="EQ12" s="135">
        <f>'★決算統計　普通税'!FS14</f>
        <v>0</v>
      </c>
      <c r="ER12" s="37">
        <f>'★決算統計　普通税'!FT14</f>
        <v>0</v>
      </c>
      <c r="ES12" s="124">
        <f>'★決算統計　普通税'!FW14</f>
        <v>0</v>
      </c>
      <c r="ET12" s="31">
        <f>'★決算統計　普通税'!FX14</f>
        <v>0</v>
      </c>
      <c r="EU12" s="124">
        <f>'★決算統計　普通税'!FY14</f>
        <v>0</v>
      </c>
      <c r="EV12" s="127">
        <f>IF('★徴収率　普通税'!BH14="－",0,'★徴収率　普通税'!BH14)</f>
        <v>0</v>
      </c>
      <c r="EW12" s="142">
        <f>IF('★徴収率　普通税'!BI14="－",0,'★徴収率　普通税'!BI14)</f>
        <v>0</v>
      </c>
      <c r="EX12" s="127">
        <f>IF('★徴収率　普通税'!BJ14="－",0,'★徴収率　普通税'!BJ14)</f>
        <v>0</v>
      </c>
      <c r="EY12" s="156" t="s">
        <v>258</v>
      </c>
      <c r="EZ12" s="129" t="s">
        <v>258</v>
      </c>
      <c r="FA12" s="156" t="s">
        <v>258</v>
      </c>
      <c r="FB12" s="130" t="s">
        <v>258</v>
      </c>
      <c r="FC12" s="157" t="s">
        <v>258</v>
      </c>
      <c r="FD12" s="130" t="s">
        <v>258</v>
      </c>
      <c r="FE12" s="158" t="s">
        <v>258</v>
      </c>
      <c r="FF12" s="131" t="s">
        <v>258</v>
      </c>
      <c r="FG12" s="158" t="s">
        <v>258</v>
      </c>
      <c r="FH12" s="131" t="s">
        <v>258</v>
      </c>
      <c r="FI12" s="158" t="s">
        <v>258</v>
      </c>
      <c r="FJ12" s="131" t="s">
        <v>258</v>
      </c>
      <c r="FK12" s="158" t="s">
        <v>258</v>
      </c>
      <c r="FL12" s="131" t="s">
        <v>258</v>
      </c>
      <c r="FM12" s="158" t="s">
        <v>258</v>
      </c>
      <c r="FN12" s="131" t="str">
        <f>'★徴収率　目的税'!I14</f>
        <v>－</v>
      </c>
      <c r="FO12" s="158" t="str">
        <f>'★徴収率　目的税'!J14</f>
        <v>－</v>
      </c>
      <c r="FP12" s="131" t="str">
        <f>'★徴収率　目的税'!K14</f>
        <v>－</v>
      </c>
      <c r="FQ12" s="157" t="s">
        <v>258</v>
      </c>
      <c r="FR12" s="130" t="s">
        <v>258</v>
      </c>
      <c r="FS12" s="157" t="s">
        <v>258</v>
      </c>
      <c r="FT12" s="130" t="s">
        <v>258</v>
      </c>
      <c r="FU12" s="157" t="s">
        <v>258</v>
      </c>
      <c r="FV12" s="130" t="s">
        <v>258</v>
      </c>
      <c r="FW12" s="157" t="s">
        <v>258</v>
      </c>
      <c r="FX12" s="130" t="s">
        <v>258</v>
      </c>
      <c r="FY12" s="157" t="s">
        <v>258</v>
      </c>
      <c r="FZ12" s="31">
        <f>'★決算統計　目的税'!AM14</f>
        <v>993147</v>
      </c>
      <c r="GA12" s="124">
        <f>'★決算統計　目的税'!AN14</f>
        <v>11976</v>
      </c>
      <c r="GB12" s="31">
        <f>'★決算統計　目的税'!AO14</f>
        <v>1005123</v>
      </c>
      <c r="GC12" s="124">
        <f>'★決算統計　目的税'!AR14</f>
        <v>987895</v>
      </c>
      <c r="GD12" s="31">
        <f>'★決算統計　目的税'!AS14</f>
        <v>4804</v>
      </c>
      <c r="GE12" s="124">
        <f>'★決算統計　目的税'!AT14</f>
        <v>992699</v>
      </c>
      <c r="GF12" s="127">
        <f>'★徴収率　目的税'!O14</f>
        <v>99.471175968914977</v>
      </c>
      <c r="GG12" s="142">
        <f>'★徴収率　目的税'!P14</f>
        <v>40.113560454241814</v>
      </c>
      <c r="GH12" s="127">
        <f>'★徴収率　目的税'!Q14</f>
        <v>98.763932374445716</v>
      </c>
      <c r="GI12" s="156" t="s">
        <v>258</v>
      </c>
      <c r="GJ12" s="129" t="s">
        <v>258</v>
      </c>
      <c r="GK12" s="156" t="s">
        <v>258</v>
      </c>
      <c r="GL12" s="130" t="s">
        <v>258</v>
      </c>
      <c r="GM12" s="157" t="s">
        <v>258</v>
      </c>
      <c r="GN12" s="130" t="s">
        <v>258</v>
      </c>
      <c r="GO12" s="158" t="s">
        <v>258</v>
      </c>
      <c r="GP12" s="131" t="s">
        <v>258</v>
      </c>
      <c r="GQ12" s="158" t="s">
        <v>258</v>
      </c>
      <c r="GR12" s="31">
        <f>'★決算統計　目的税'!DG14</f>
        <v>11943502</v>
      </c>
      <c r="GS12" s="124">
        <f>'★決算統計　目的税'!DH14</f>
        <v>163927</v>
      </c>
      <c r="GT12" s="31">
        <f>'★決算統計　目的税'!DI14</f>
        <v>12114124</v>
      </c>
      <c r="GU12" s="124">
        <f>'★決算統計　目的税'!DL14</f>
        <v>11812872</v>
      </c>
      <c r="GV12" s="31">
        <f>'★決算統計　目的税'!DM14</f>
        <v>68480</v>
      </c>
      <c r="GW12" s="124">
        <f>'★決算統計　目的税'!DN14</f>
        <v>11888047</v>
      </c>
      <c r="GX12" s="127">
        <f>'★徴収率　目的税'!AM14</f>
        <v>98.906267190309848</v>
      </c>
      <c r="GY12" s="142">
        <f>'★徴収率　目的税'!AN14</f>
        <v>41.774692393565424</v>
      </c>
      <c r="GZ12" s="127">
        <f>'★徴収率　目的税'!AO14</f>
        <v>98.133773436692579</v>
      </c>
      <c r="HA12" s="157" t="s">
        <v>258</v>
      </c>
      <c r="HB12" s="130" t="s">
        <v>258</v>
      </c>
      <c r="HC12" s="157" t="s">
        <v>258</v>
      </c>
      <c r="HD12" s="130" t="s">
        <v>258</v>
      </c>
      <c r="HE12" s="157" t="s">
        <v>258</v>
      </c>
      <c r="HF12" s="130" t="s">
        <v>258</v>
      </c>
      <c r="HG12" s="157" t="s">
        <v>258</v>
      </c>
      <c r="HH12" s="130" t="s">
        <v>258</v>
      </c>
      <c r="HI12" s="157" t="s">
        <v>258</v>
      </c>
      <c r="HJ12" s="31">
        <f>'★決算統計　目的税'!DY14</f>
        <v>1456046</v>
      </c>
      <c r="HK12" s="124">
        <f>'★決算統計　目的税'!DZ14</f>
        <v>236069</v>
      </c>
      <c r="HL12" s="31">
        <f>'★決算統計　目的税'!EA14</f>
        <v>1692115</v>
      </c>
      <c r="HM12" s="124">
        <f>'★決算統計　目的税'!ED14</f>
        <v>1353712</v>
      </c>
      <c r="HN12" s="31">
        <f>'★決算統計　目的税'!EE14</f>
        <v>95823</v>
      </c>
      <c r="HO12" s="124">
        <f>'★決算統計　目的税'!EF14</f>
        <v>1449535</v>
      </c>
      <c r="HP12" s="127">
        <f>'★徴収率　目的税'!AS14</f>
        <v>92.971787979225923</v>
      </c>
      <c r="HQ12" s="142">
        <f>'★徴収率　目的税'!AT14</f>
        <v>40.591098365308447</v>
      </c>
      <c r="HR12" s="142">
        <f>'★徴収率　目的税'!AU14</f>
        <v>85.664094934445941</v>
      </c>
    </row>
    <row r="13" spans="1:229">
      <c r="A13" s="124" t="s">
        <v>9</v>
      </c>
      <c r="B13" s="135">
        <f>'★決算統計　普通税'!U15</f>
        <v>23980736</v>
      </c>
      <c r="C13" s="135">
        <f>'★決算統計　普通税'!V15</f>
        <v>169086</v>
      </c>
      <c r="D13" s="135">
        <f>'★決算統計　普通税'!W15</f>
        <v>24149822</v>
      </c>
      <c r="E13" s="137">
        <f>'★決算統計　普通税'!Z15</f>
        <v>23856981</v>
      </c>
      <c r="F13" s="137">
        <f>'★決算統計　普通税'!AA15</f>
        <v>92735</v>
      </c>
      <c r="G13" s="137">
        <f>'★決算統計　普通税'!AB15</f>
        <v>23949716</v>
      </c>
      <c r="H13" s="139">
        <f>'★徴収率　普通税'!I15</f>
        <v>99.483939942460481</v>
      </c>
      <c r="I13" s="139">
        <f>'★徴収率　普通税'!J15</f>
        <v>54.844871840365258</v>
      </c>
      <c r="J13" s="139">
        <f>'★徴収率　普通税'!K15</f>
        <v>99.171397619411024</v>
      </c>
      <c r="K13" s="135">
        <f>'★決算統計　普通税'!AD15</f>
        <v>594337</v>
      </c>
      <c r="L13" s="135">
        <f>'★決算統計　普通税'!AE15</f>
        <v>4234</v>
      </c>
      <c r="M13" s="135">
        <f>'★決算統計　普通税'!AF15</f>
        <v>598571</v>
      </c>
      <c r="N13" s="124">
        <f>'★決算統計　普通税'!AI15</f>
        <v>590878</v>
      </c>
      <c r="O13" s="124">
        <f>'★決算統計　普通税'!AJ15</f>
        <v>2430</v>
      </c>
      <c r="P13" s="124">
        <f>'★決算統計　普通税'!AK15</f>
        <v>593308</v>
      </c>
      <c r="Q13" s="142">
        <f>'★徴収率　普通税'!L15</f>
        <v>99.418006955649744</v>
      </c>
      <c r="R13" s="142">
        <f>'★徴収率　普通税'!M15</f>
        <v>57.392536608408129</v>
      </c>
      <c r="S13" s="142">
        <f>'★徴収率　普通税'!N15</f>
        <v>99.120739227259591</v>
      </c>
      <c r="T13" s="37">
        <f>'★決算統計　普通税'!AM15</f>
        <v>20632727</v>
      </c>
      <c r="U13" s="135">
        <f>'★決算統計　普通税'!AN15</f>
        <v>146976</v>
      </c>
      <c r="V13" s="37">
        <f>'★決算統計　普通税'!AO15</f>
        <v>20779703</v>
      </c>
      <c r="W13" s="124">
        <f>'★決算統計　普通税'!AR15</f>
        <v>20512646</v>
      </c>
      <c r="X13" s="124">
        <f>'★決算統計　普通税'!AS15</f>
        <v>84349</v>
      </c>
      <c r="Y13" s="124">
        <f>'★決算統計　普通税'!AT15</f>
        <v>20596995</v>
      </c>
      <c r="Z13" s="142">
        <f>'★徴収率　普通税'!O15</f>
        <v>99.418007130128743</v>
      </c>
      <c r="AA13" s="127">
        <f>'★徴収率　普通税'!P15</f>
        <v>57.38964184628783</v>
      </c>
      <c r="AB13" s="142">
        <f>'★徴収率　普通税'!Q15</f>
        <v>99.120738154919735</v>
      </c>
      <c r="AC13" s="37">
        <f>'★決算統計　普通税'!AV15</f>
        <v>191432</v>
      </c>
      <c r="AD13" s="135">
        <f>'★決算統計　普通税'!AW15</f>
        <v>0</v>
      </c>
      <c r="AE13" s="37">
        <f>'★決算統計　普通税'!AX15</f>
        <v>191432</v>
      </c>
      <c r="AF13" s="124">
        <f>'★決算統計　普通税'!BA15</f>
        <v>191432</v>
      </c>
      <c r="AG13" s="31">
        <f>'★決算統計　普通税'!BB15</f>
        <v>0</v>
      </c>
      <c r="AH13" s="124">
        <f>'★決算統計　普通税'!BC15</f>
        <v>191432</v>
      </c>
      <c r="AI13" s="127">
        <f>'★徴収率　普通税'!R15</f>
        <v>100</v>
      </c>
      <c r="AJ13" s="142">
        <f>IF('★徴収率　普通税'!S15="－",0,'★徴収率　普通税'!S15)</f>
        <v>0</v>
      </c>
      <c r="AK13" s="142">
        <f>'★徴収率　普通税'!T15</f>
        <v>100</v>
      </c>
      <c r="AL13" s="135">
        <f>'★決算統計　普通税'!BE15</f>
        <v>846565</v>
      </c>
      <c r="AM13" s="37">
        <f>'★決算統計　普通税'!BF15</f>
        <v>9037</v>
      </c>
      <c r="AN13" s="135">
        <f>'★決算統計　普通税'!BG15</f>
        <v>855602</v>
      </c>
      <c r="AO13" s="31">
        <f>'★決算統計　普通税'!BJ15</f>
        <v>846499</v>
      </c>
      <c r="AP13" s="124">
        <f>'★決算統計　普通税'!BK15</f>
        <v>3011</v>
      </c>
      <c r="AQ13" s="31">
        <f>'★決算統計　普通税'!BL15</f>
        <v>849510</v>
      </c>
      <c r="AR13" s="142">
        <f>'★徴収率　普通税'!U15</f>
        <v>99.992203788250166</v>
      </c>
      <c r="AS13" s="127">
        <f>'★徴収率　普通税'!V15</f>
        <v>33.318579174504812</v>
      </c>
      <c r="AT13" s="142">
        <f>'★徴収率　普通税'!W15</f>
        <v>99.287986704098401</v>
      </c>
      <c r="AU13" s="37">
        <f>'★決算統計　普通税'!BN15</f>
        <v>1907107</v>
      </c>
      <c r="AV13" s="135">
        <f>'★決算統計　普通税'!BO15</f>
        <v>8839</v>
      </c>
      <c r="AW13" s="135">
        <f>'★決算統計　普通税'!BP15</f>
        <v>1915946</v>
      </c>
      <c r="AX13" s="124">
        <f>'★決算統計　普通税'!BS15</f>
        <v>1906958</v>
      </c>
      <c r="AY13" s="31">
        <f>'★決算統計　普通税'!BT15</f>
        <v>2945</v>
      </c>
      <c r="AZ13" s="124">
        <f>'★決算統計　普通税'!BU15</f>
        <v>1909903</v>
      </c>
      <c r="BA13" s="127">
        <f>'★徴収率　普通税'!X15</f>
        <v>99.99218711902374</v>
      </c>
      <c r="BB13" s="142">
        <f>IF('★徴収率　普通税'!Y15="－",0,'★徴収率　普通税'!Y15)</f>
        <v>33.318248670664104</v>
      </c>
      <c r="BC13" s="127">
        <f>'★徴収率　普通税'!Z15</f>
        <v>99.684594450991838</v>
      </c>
      <c r="BD13" s="135">
        <f>'★決算統計　普通税'!BW15</f>
        <v>19953343</v>
      </c>
      <c r="BE13" s="37">
        <f>'★決算統計　普通税'!BX15</f>
        <v>50974</v>
      </c>
      <c r="BF13" s="135">
        <f>'★決算統計　普通税'!BY15</f>
        <v>20004317</v>
      </c>
      <c r="BG13" s="31">
        <f>'★決算統計　普通税'!CB15</f>
        <v>19929903</v>
      </c>
      <c r="BH13" s="124">
        <f>'★決算統計　普通税'!CC15</f>
        <v>26910</v>
      </c>
      <c r="BI13" s="124">
        <f>'★決算統計　普通税'!CD15</f>
        <v>19956813</v>
      </c>
      <c r="BJ13" s="142">
        <f>'★徴収率　普通税'!AA15</f>
        <v>99.882525950664004</v>
      </c>
      <c r="BK13" s="127">
        <f>'★徴収率　普通税'!AB15</f>
        <v>52.791619256876054</v>
      </c>
      <c r="BL13" s="142">
        <f>'★徴収率　普通税'!AC15</f>
        <v>99.762531257628041</v>
      </c>
      <c r="BM13" s="37">
        <f>'★決算統計　普通税'!CF15</f>
        <v>19703552</v>
      </c>
      <c r="BN13" s="135">
        <f>'★決算統計　普通税'!CG15</f>
        <v>50974</v>
      </c>
      <c r="BO13" s="37">
        <f>'★決算統計　普通税'!CH15</f>
        <v>19754526</v>
      </c>
      <c r="BP13" s="124">
        <f>'★決算統計　普通税'!CK15</f>
        <v>19680112</v>
      </c>
      <c r="BQ13" s="31">
        <f>'★決算統計　普通税'!CL15</f>
        <v>26910</v>
      </c>
      <c r="BR13" s="124">
        <f>'★決算統計　普通税'!CM15</f>
        <v>19707022</v>
      </c>
      <c r="BS13" s="127">
        <f>'★徴収率　普通税'!AD15</f>
        <v>99.88103667805683</v>
      </c>
      <c r="BT13" s="142">
        <f>'★徴収率　普通税'!AE15</f>
        <v>52.791619256876054</v>
      </c>
      <c r="BU13" s="142">
        <f>'★徴収率　普通税'!AF15</f>
        <v>99.759528525260492</v>
      </c>
      <c r="BV13" s="135">
        <f>'★決算統計　普通税'!CO15</f>
        <v>7960507</v>
      </c>
      <c r="BW13" s="135">
        <f>'★決算統計　普通税'!CP15</f>
        <v>22247</v>
      </c>
      <c r="BX13" s="37">
        <f>'★決算統計　普通税'!CQ15</f>
        <v>7982754</v>
      </c>
      <c r="BY13" s="124">
        <f>'★決算統計　普通税'!CT15</f>
        <v>7949718</v>
      </c>
      <c r="BZ13" s="31">
        <f>'★決算統計　普通税'!CU15</f>
        <v>11442</v>
      </c>
      <c r="CA13" s="124">
        <f>'★決算統計　普通税'!CV15</f>
        <v>7961160</v>
      </c>
      <c r="CB13" s="127">
        <f>'★徴収率　普通税'!AG15</f>
        <v>99.864468431470513</v>
      </c>
      <c r="CC13" s="142">
        <f>'★徴収率　普通税'!AH15</f>
        <v>51.431653706117672</v>
      </c>
      <c r="CD13" s="127">
        <f>'★徴収率　普通税'!AI15</f>
        <v>99.729491852060079</v>
      </c>
      <c r="CE13" s="135">
        <f>'★決算統計　普通税'!CX15</f>
        <v>9163406</v>
      </c>
      <c r="CF13" s="37">
        <f>'★決算統計　普通税'!CY15</f>
        <v>25609</v>
      </c>
      <c r="CG13" s="135">
        <f>'★決算統計　普通税'!CZ15</f>
        <v>9189015</v>
      </c>
      <c r="CH13" s="124">
        <f>'★決算統計　普通税'!DC15</f>
        <v>9150987</v>
      </c>
      <c r="CI13" s="31">
        <f>'★決算統計　普通税'!DD15</f>
        <v>13171</v>
      </c>
      <c r="CJ13" s="124">
        <f>'★決算統計　普通税'!DE15</f>
        <v>9164158</v>
      </c>
      <c r="CK13" s="127">
        <f>'★徴収率　普通税'!AJ15</f>
        <v>99.864471791384119</v>
      </c>
      <c r="CL13" s="142">
        <f>'★徴収率　普通税'!AK15</f>
        <v>51.431137490725916</v>
      </c>
      <c r="CM13" s="127">
        <f>'★徴収率　普通税'!AL15</f>
        <v>99.729492225227617</v>
      </c>
      <c r="CN13" s="135">
        <f>'★決算統計　普通税'!DG15</f>
        <v>2579639</v>
      </c>
      <c r="CO13" s="37">
        <f>'★決算統計　普通税'!DH15</f>
        <v>3118</v>
      </c>
      <c r="CP13" s="135">
        <f>'★決算統計　普通税'!DI15</f>
        <v>2582757</v>
      </c>
      <c r="CQ13" s="31">
        <f>'★決算統計　普通税'!DL15</f>
        <v>2579407</v>
      </c>
      <c r="CR13" s="124">
        <f>'★決算統計　普通税'!DM15</f>
        <v>2297</v>
      </c>
      <c r="CS13" s="124">
        <f>'★決算統計　普通税'!DN15</f>
        <v>2581704</v>
      </c>
      <c r="CT13" s="142">
        <f>IF('★徴収率　普通税'!AM15="－",0,'★徴収率　普通税'!AM15)</f>
        <v>99.991006493544248</v>
      </c>
      <c r="CU13" s="127">
        <f>IF('★徴収率　普通税'!AN15="－",0,'★徴収率　普通税'!AN15)</f>
        <v>73.66901860166773</v>
      </c>
      <c r="CV13" s="142">
        <f>IF('★徴収率　普通税'!AO15="－",0,'★徴収率　普通税'!AO15)</f>
        <v>99.959229613935804</v>
      </c>
      <c r="CW13" s="37">
        <f>'★決算統計　普通税'!DP15</f>
        <v>249791</v>
      </c>
      <c r="CX13" s="135">
        <f>'★決算統計　普通税'!DQ15</f>
        <v>0</v>
      </c>
      <c r="CY13" s="37">
        <f>'★決算統計　普通税'!DR15</f>
        <v>249791</v>
      </c>
      <c r="CZ13" s="124">
        <f>'★決算統計　普通税'!DU15</f>
        <v>249791</v>
      </c>
      <c r="DA13" s="31">
        <f>'★決算統計　普通税'!DV15</f>
        <v>0</v>
      </c>
      <c r="DB13" s="124">
        <f>'★決算統計　普通税'!DW15</f>
        <v>249791</v>
      </c>
      <c r="DC13" s="127">
        <f>IF('★徴収率　普通税'!AP15="－",0,'★徴収率　普通税'!AP15)</f>
        <v>100</v>
      </c>
      <c r="DD13" s="142">
        <f>IF('★徴収率　普通税'!AQ15="－",0,'★徴収率　普通税'!AQ15)</f>
        <v>0</v>
      </c>
      <c r="DE13" s="142">
        <f>'★徴収率　普通税'!AR15</f>
        <v>100</v>
      </c>
      <c r="DF13" s="152" t="s">
        <v>258</v>
      </c>
      <c r="DG13" s="152" t="s">
        <v>258</v>
      </c>
      <c r="DH13" s="37">
        <f>'★決算統計　普通税'!EA15</f>
        <v>482900</v>
      </c>
      <c r="DI13" s="152" t="s">
        <v>258</v>
      </c>
      <c r="DJ13" s="128" t="s">
        <v>258</v>
      </c>
      <c r="DK13" s="124">
        <f>'★決算統計　普通税'!EF15</f>
        <v>475136</v>
      </c>
      <c r="DL13" s="127" t="str">
        <f>'★徴収率　普通税'!AS15</f>
        <v>－</v>
      </c>
      <c r="DM13" s="142" t="str">
        <f>'★徴収率　普通税'!AT15</f>
        <v>－</v>
      </c>
      <c r="DN13" s="142">
        <f>'★徴収率　普通税'!AU15</f>
        <v>98.392213708842419</v>
      </c>
      <c r="DO13" s="152" t="s">
        <v>258</v>
      </c>
      <c r="DP13" s="128" t="s">
        <v>258</v>
      </c>
      <c r="DQ13" s="124">
        <f>'★決算統計　普通税'!EJ15</f>
        <v>26582</v>
      </c>
      <c r="DR13" s="128" t="s">
        <v>258</v>
      </c>
      <c r="DS13" s="152" t="s">
        <v>258</v>
      </c>
      <c r="DT13" s="31">
        <f>'★決算統計　普通税'!EO15</f>
        <v>26582</v>
      </c>
      <c r="DU13" s="142" t="str">
        <f>'★徴収率　普通税'!AV15</f>
        <v>－</v>
      </c>
      <c r="DV13" s="127" t="str">
        <f>'★徴収率　普通税'!AW15</f>
        <v>－</v>
      </c>
      <c r="DW13" s="142">
        <f>'★徴収率　普通税'!AX15</f>
        <v>100</v>
      </c>
      <c r="DX13" s="31">
        <f>'★決算統計　普通税'!EQ15</f>
        <v>448352</v>
      </c>
      <c r="DY13" s="124">
        <f>'★決算統計　普通税'!ER15</f>
        <v>7966</v>
      </c>
      <c r="DZ13" s="31">
        <f>'★決算統計　普通税'!ES15</f>
        <v>456318</v>
      </c>
      <c r="EA13" s="124">
        <f>'★決算統計　普通税'!EV15</f>
        <v>444260</v>
      </c>
      <c r="EB13" s="31">
        <f>'★決算統計　普通税'!EW15</f>
        <v>4294</v>
      </c>
      <c r="EC13" s="124">
        <f>'★決算統計　普通税'!EX15</f>
        <v>448554</v>
      </c>
      <c r="ED13" s="127">
        <f>'★徴収率　普通税'!AY15</f>
        <v>99.087324245235891</v>
      </c>
      <c r="EE13" s="142">
        <f>'★徴収率　普通税'!AZ15</f>
        <v>53.904092392668844</v>
      </c>
      <c r="EF13" s="127">
        <f>'★徴収率　普通税'!BA15</f>
        <v>98.298554955097103</v>
      </c>
      <c r="EG13" s="135">
        <f>'★決算統計　普通税'!EZ15</f>
        <v>1756607</v>
      </c>
      <c r="EH13" s="37">
        <f>'★決算統計　普通税'!FA15</f>
        <v>14</v>
      </c>
      <c r="EI13" s="135">
        <f>'★決算統計　普通税'!FB15</f>
        <v>1756621</v>
      </c>
      <c r="EJ13" s="31">
        <f>'★決算統計　普通税'!FE15</f>
        <v>1756607</v>
      </c>
      <c r="EK13" s="124">
        <f>'★決算統計　普通税'!FF15</f>
        <v>0</v>
      </c>
      <c r="EL13" s="31">
        <f>'★決算統計　普通税'!FG15</f>
        <v>1756607</v>
      </c>
      <c r="EM13" s="142">
        <f>IF('★徴収率　普通税'!BB15="－",0,'★徴収率　普通税'!BB15)</f>
        <v>100</v>
      </c>
      <c r="EN13" s="127">
        <f>IF('★徴収率　普通税'!BC15="－",0,'★徴収率　普通税'!BC15)</f>
        <v>0</v>
      </c>
      <c r="EO13" s="142">
        <f>IF('★徴収率　普通税'!BD15="－",0,'★徴収率　普通税'!BD15)</f>
        <v>99.999203015334558</v>
      </c>
      <c r="EP13" s="37">
        <f>'★決算統計　普通税'!FR15</f>
        <v>0</v>
      </c>
      <c r="EQ13" s="135">
        <f>'★決算統計　普通税'!FS15</f>
        <v>0</v>
      </c>
      <c r="ER13" s="37">
        <f>'★決算統計　普通税'!FT15</f>
        <v>0</v>
      </c>
      <c r="ES13" s="124">
        <f>'★決算統計　普通税'!FW15</f>
        <v>0</v>
      </c>
      <c r="ET13" s="31">
        <f>'★決算統計　普通税'!FX15</f>
        <v>0</v>
      </c>
      <c r="EU13" s="124">
        <f>'★決算統計　普通税'!FY15</f>
        <v>0</v>
      </c>
      <c r="EV13" s="127">
        <f>IF('★徴収率　普通税'!BH15="－",0,'★徴収率　普通税'!BH15)</f>
        <v>0</v>
      </c>
      <c r="EW13" s="142">
        <f>IF('★徴収率　普通税'!BI15="－",0,'★徴収率　普通税'!BI15)</f>
        <v>0</v>
      </c>
      <c r="EX13" s="127">
        <f>IF('★徴収率　普通税'!BJ15="－",0,'★徴収率　普通税'!BJ15)</f>
        <v>0</v>
      </c>
      <c r="EY13" s="156" t="s">
        <v>258</v>
      </c>
      <c r="EZ13" s="129" t="s">
        <v>258</v>
      </c>
      <c r="FA13" s="156" t="s">
        <v>258</v>
      </c>
      <c r="FB13" s="130" t="s">
        <v>258</v>
      </c>
      <c r="FC13" s="157" t="s">
        <v>258</v>
      </c>
      <c r="FD13" s="130" t="s">
        <v>258</v>
      </c>
      <c r="FE13" s="158" t="s">
        <v>258</v>
      </c>
      <c r="FF13" s="131" t="s">
        <v>258</v>
      </c>
      <c r="FG13" s="158" t="s">
        <v>258</v>
      </c>
      <c r="FH13" s="37">
        <f>'★決算統計　目的税'!U15</f>
        <v>22577</v>
      </c>
      <c r="FI13" s="135">
        <f>'★決算統計　目的税'!V15</f>
        <v>0</v>
      </c>
      <c r="FJ13" s="37">
        <f>'★決算統計　目的税'!W15</f>
        <v>22577</v>
      </c>
      <c r="FK13" s="135">
        <f>'★決算統計　目的税'!Z15</f>
        <v>22577</v>
      </c>
      <c r="FL13" s="37">
        <f>'★決算統計　目的税'!AA15</f>
        <v>0</v>
      </c>
      <c r="FM13" s="135">
        <f>'★決算統計　目的税'!AB15</f>
        <v>22577</v>
      </c>
      <c r="FN13" s="131">
        <f>'★徴収率　目的税'!I15</f>
        <v>100</v>
      </c>
      <c r="FO13" s="158">
        <f>IF('★徴収率　目的税'!J15="－",0,'★徴収率　目的税'!J15)</f>
        <v>0</v>
      </c>
      <c r="FP13" s="131">
        <f>'★徴収率　目的税'!K15</f>
        <v>100</v>
      </c>
      <c r="FQ13" s="135">
        <f>'★決算統計　目的税'!AD15</f>
        <v>1144394</v>
      </c>
      <c r="FR13" s="37">
        <f>'★決算統計　目的税'!AE15</f>
        <v>1430</v>
      </c>
      <c r="FS13" s="135">
        <f>'★決算統計　目的税'!AF15</f>
        <v>1145824</v>
      </c>
      <c r="FT13" s="31">
        <f>'★決算統計　目的税'!AI15</f>
        <v>1143074</v>
      </c>
      <c r="FU13" s="124">
        <f>'★決算統計　目的税'!AJ15</f>
        <v>401</v>
      </c>
      <c r="FV13" s="31">
        <f>'★決算統計　目的税'!AK15</f>
        <v>1143475</v>
      </c>
      <c r="FW13" s="142">
        <f>IF('★徴収率　目的税'!L15="－",0,'★徴収率　目的税'!L15)</f>
        <v>99.884655110040782</v>
      </c>
      <c r="FX13" s="127">
        <f>IF('★徴収率　目的税'!M15="－",0,'★徴収率　目的税'!M15)</f>
        <v>28.041958041958043</v>
      </c>
      <c r="FY13" s="142">
        <f>IF('★徴収率　目的税'!N15="－",0,'★徴収率　目的税'!N15)</f>
        <v>99.794994693774967</v>
      </c>
      <c r="FZ13" s="31">
        <f>'★決算統計　目的税'!AM15</f>
        <v>4106018</v>
      </c>
      <c r="GA13" s="124">
        <f>'★決算統計　目的税'!AN15</f>
        <v>11527</v>
      </c>
      <c r="GB13" s="31">
        <f>'★決算統計　目的税'!AO15</f>
        <v>4117545</v>
      </c>
      <c r="GC13" s="124">
        <f>'★決算統計　目的税'!AR15</f>
        <v>4100453</v>
      </c>
      <c r="GD13" s="31">
        <f>'★決算統計　目的税'!AS15</f>
        <v>5928</v>
      </c>
      <c r="GE13" s="124">
        <f>'★決算統計　目的税'!AT15</f>
        <v>4106381</v>
      </c>
      <c r="GF13" s="127">
        <f>'★徴収率　目的税'!O15</f>
        <v>99.8644672283463</v>
      </c>
      <c r="GG13" s="142">
        <f>'★徴収率　目的税'!P15</f>
        <v>51.427084237008756</v>
      </c>
      <c r="GH13" s="127">
        <f>'★徴収率　目的税'!Q15</f>
        <v>99.728867565503236</v>
      </c>
      <c r="GI13" s="156" t="s">
        <v>258</v>
      </c>
      <c r="GJ13" s="129" t="s">
        <v>258</v>
      </c>
      <c r="GK13" s="156" t="s">
        <v>258</v>
      </c>
      <c r="GL13" s="130" t="s">
        <v>258</v>
      </c>
      <c r="GM13" s="157" t="s">
        <v>258</v>
      </c>
      <c r="GN13" s="130" t="s">
        <v>258</v>
      </c>
      <c r="GO13" s="158" t="s">
        <v>258</v>
      </c>
      <c r="GP13" s="131" t="s">
        <v>258</v>
      </c>
      <c r="GQ13" s="158" t="s">
        <v>258</v>
      </c>
      <c r="GR13" s="31">
        <f>'★決算統計　目的税'!DG15</f>
        <v>51412027</v>
      </c>
      <c r="GS13" s="124">
        <f>'★決算統計　目的税'!DH15</f>
        <v>240997</v>
      </c>
      <c r="GT13" s="31">
        <f>'★決算統計　目的税'!DI15</f>
        <v>51679606</v>
      </c>
      <c r="GU13" s="124">
        <f>'★決算統計　目的税'!DL15</f>
        <v>51253855</v>
      </c>
      <c r="GV13" s="31">
        <f>'★決算統計　目的税'!DM15</f>
        <v>130268</v>
      </c>
      <c r="GW13" s="124">
        <f>'★決算統計　目的税'!DN15</f>
        <v>51410705</v>
      </c>
      <c r="GX13" s="127">
        <f>'★徴収率　目的税'!AM15</f>
        <v>99.692344361368995</v>
      </c>
      <c r="GY13" s="142">
        <f>'★徴収率　目的税'!AN15</f>
        <v>54.05378490188675</v>
      </c>
      <c r="GZ13" s="127">
        <f>'★徴収率　目的税'!AO15</f>
        <v>99.479676760693565</v>
      </c>
      <c r="HA13" s="157" t="s">
        <v>258</v>
      </c>
      <c r="HB13" s="130" t="s">
        <v>258</v>
      </c>
      <c r="HC13" s="157" t="s">
        <v>258</v>
      </c>
      <c r="HD13" s="130" t="s">
        <v>258</v>
      </c>
      <c r="HE13" s="157" t="s">
        <v>258</v>
      </c>
      <c r="HF13" s="130" t="s">
        <v>258</v>
      </c>
      <c r="HG13" s="157" t="s">
        <v>258</v>
      </c>
      <c r="HH13" s="130" t="s">
        <v>258</v>
      </c>
      <c r="HI13" s="157" t="s">
        <v>258</v>
      </c>
      <c r="HJ13" s="31">
        <f>'★決算統計　目的税'!DY15</f>
        <v>7087421</v>
      </c>
      <c r="HK13" s="124">
        <f>'★決算統計　目的税'!DZ15</f>
        <v>671700</v>
      </c>
      <c r="HL13" s="31">
        <f>'★決算統計　目的税'!EA15</f>
        <v>7759121</v>
      </c>
      <c r="HM13" s="124">
        <f>'★決算統計　目的税'!ED15</f>
        <v>6726717</v>
      </c>
      <c r="HN13" s="31">
        <f>'★決算統計　目的税'!EE15</f>
        <v>224846</v>
      </c>
      <c r="HO13" s="124">
        <f>'★決算統計　目的税'!EF15</f>
        <v>6951563</v>
      </c>
      <c r="HP13" s="127">
        <f>'★徴収率　目的税'!AS15</f>
        <v>94.910645212130049</v>
      </c>
      <c r="HQ13" s="142">
        <f>'★徴収率　目的税'!AT15</f>
        <v>33.474170016376362</v>
      </c>
      <c r="HR13" s="142">
        <f>'★徴収率　目的税'!AU15</f>
        <v>89.592145811361874</v>
      </c>
    </row>
    <row r="14" spans="1:229">
      <c r="A14" s="125" t="s">
        <v>355</v>
      </c>
      <c r="B14" s="135">
        <f>'★決算統計　普通税'!U16</f>
        <v>4837445</v>
      </c>
      <c r="C14" s="135">
        <f>'★決算統計　普通税'!V16</f>
        <v>85851</v>
      </c>
      <c r="D14" s="135">
        <f>'★決算統計　普通税'!W16</f>
        <v>4923296</v>
      </c>
      <c r="E14" s="137">
        <f>'★決算統計　普通税'!Z16</f>
        <v>4801775</v>
      </c>
      <c r="F14" s="137">
        <f>'★決算統計　普通税'!AA16</f>
        <v>38500</v>
      </c>
      <c r="G14" s="137">
        <f>'★決算統計　普通税'!AB16</f>
        <v>4840275</v>
      </c>
      <c r="H14" s="139">
        <f>'★徴収率　普通税'!I16</f>
        <v>99.262627275348876</v>
      </c>
      <c r="I14" s="139">
        <f>'★徴収率　普通税'!J16</f>
        <v>44.845138670487238</v>
      </c>
      <c r="J14" s="139">
        <f>'★徴収率　普通税'!K16</f>
        <v>98.313710977361509</v>
      </c>
      <c r="K14" s="135">
        <f>'★決算統計　普通税'!AD16</f>
        <v>136358</v>
      </c>
      <c r="L14" s="135">
        <f>'★決算統計　普通税'!AE16</f>
        <v>2717</v>
      </c>
      <c r="M14" s="135">
        <f>'★決算統計　普通税'!AF16</f>
        <v>139075</v>
      </c>
      <c r="N14" s="124">
        <f>'★決算統計　普通税'!AI16</f>
        <v>135222</v>
      </c>
      <c r="O14" s="124">
        <f>'★決算統計　普通税'!AJ16</f>
        <v>1249</v>
      </c>
      <c r="P14" s="124">
        <f>'★決算統計　普通税'!AK16</f>
        <v>136471</v>
      </c>
      <c r="Q14" s="142">
        <f>'★徴収率　普通税'!L16</f>
        <v>99.166898898487815</v>
      </c>
      <c r="R14" s="142">
        <f>'★徴収率　普通税'!M16</f>
        <v>45.969819654030182</v>
      </c>
      <c r="S14" s="142">
        <f>'★徴収率　普通税'!N16</f>
        <v>98.127628977170588</v>
      </c>
      <c r="T14" s="37">
        <f>'★決算統計　普通税'!AM16</f>
        <v>4013229</v>
      </c>
      <c r="U14" s="135">
        <f>'★決算統計　普通税'!AN16</f>
        <v>79954</v>
      </c>
      <c r="V14" s="37">
        <f>'★決算統計　普通税'!AO16</f>
        <v>4093183</v>
      </c>
      <c r="W14" s="124">
        <f>'★決算統計　普通税'!AR16</f>
        <v>3979773</v>
      </c>
      <c r="X14" s="124">
        <f>'★決算統計　普通税'!AS16</f>
        <v>36772</v>
      </c>
      <c r="Y14" s="124">
        <f>'★決算統計　普通税'!AT16</f>
        <v>4016545</v>
      </c>
      <c r="Z14" s="142">
        <f>'★徴収率　普通税'!O16</f>
        <v>99.166357065594809</v>
      </c>
      <c r="AA14" s="127">
        <f>'★徴収率　普通税'!P16</f>
        <v>45.99144508092153</v>
      </c>
      <c r="AB14" s="142">
        <f>'★徴収率　普通税'!Q16</f>
        <v>98.12766739234479</v>
      </c>
      <c r="AC14" s="37">
        <f>'★決算統計　普通税'!AV16</f>
        <v>29228</v>
      </c>
      <c r="AD14" s="135">
        <f>'★決算統計　普通税'!AW16</f>
        <v>0</v>
      </c>
      <c r="AE14" s="37">
        <f>'★決算統計　普通税'!AX16</f>
        <v>29228</v>
      </c>
      <c r="AF14" s="124">
        <f>'★決算統計　普通税'!BA16</f>
        <v>29228</v>
      </c>
      <c r="AG14" s="31">
        <f>'★決算統計　普通税'!BB16</f>
        <v>0</v>
      </c>
      <c r="AH14" s="124">
        <f>'★決算統計　普通税'!BC16</f>
        <v>29228</v>
      </c>
      <c r="AI14" s="127">
        <f>'★徴収率　普通税'!R16</f>
        <v>100</v>
      </c>
      <c r="AJ14" s="142">
        <f>IF('★徴収率　普通税'!S16="－",0,'★徴収率　普通税'!S16)</f>
        <v>0</v>
      </c>
      <c r="AK14" s="142">
        <f>'★徴収率　普通税'!T16</f>
        <v>100</v>
      </c>
      <c r="AL14" s="135">
        <f>'★決算統計　普通税'!BE16</f>
        <v>207383</v>
      </c>
      <c r="AM14" s="37">
        <f>'★決算統計　普通税'!BF16</f>
        <v>2741</v>
      </c>
      <c r="AN14" s="135">
        <f>'★決算統計　普通税'!BG16</f>
        <v>210124</v>
      </c>
      <c r="AO14" s="31">
        <f>'★決算統計　普通税'!BJ16</f>
        <v>206433</v>
      </c>
      <c r="AP14" s="124">
        <f>'★決算統計　普通税'!BK16</f>
        <v>422</v>
      </c>
      <c r="AQ14" s="31">
        <f>'★決算統計　普通税'!BL16</f>
        <v>206855</v>
      </c>
      <c r="AR14" s="142">
        <f>'★徴収率　普通税'!U16</f>
        <v>99.541910378382028</v>
      </c>
      <c r="AS14" s="127">
        <f>'★徴収率　普通税'!V16</f>
        <v>15.395840933965706</v>
      </c>
      <c r="AT14" s="142">
        <f>'★徴収率　普通税'!W16</f>
        <v>98.444251965506083</v>
      </c>
      <c r="AU14" s="37">
        <f>'★決算統計　普通税'!BN16</f>
        <v>480475</v>
      </c>
      <c r="AV14" s="135">
        <f>'★決算統計　普通税'!BO16</f>
        <v>439</v>
      </c>
      <c r="AW14" s="135">
        <f>'★決算統計　普通税'!BP16</f>
        <v>480914</v>
      </c>
      <c r="AX14" s="124">
        <f>'★決算統計　普通税'!BS16</f>
        <v>480347</v>
      </c>
      <c r="AY14" s="31">
        <f>'★決算統計　普通税'!BT16</f>
        <v>57</v>
      </c>
      <c r="AZ14" s="124">
        <f>'★決算統計　普通税'!BU16</f>
        <v>480404</v>
      </c>
      <c r="BA14" s="127">
        <f>'★徴収率　普通税'!X16</f>
        <v>99.97335969613404</v>
      </c>
      <c r="BB14" s="142">
        <f>IF('★徴収率　普通税'!Y16="－",0,'★徴収率　普通税'!Y16)</f>
        <v>12.984054669703873</v>
      </c>
      <c r="BC14" s="127">
        <f>'★徴収率　普通税'!Z16</f>
        <v>99.893951933193875</v>
      </c>
      <c r="BD14" s="135">
        <f>'★決算統計　普通税'!BW16</f>
        <v>4813709</v>
      </c>
      <c r="BE14" s="37">
        <f>'★決算統計　普通税'!BX16</f>
        <v>78110</v>
      </c>
      <c r="BF14" s="135">
        <f>'★決算統計　普通税'!BY16</f>
        <v>4891819</v>
      </c>
      <c r="BG14" s="31">
        <f>'★決算統計　普通税'!CB16</f>
        <v>4796867</v>
      </c>
      <c r="BH14" s="124">
        <f>'★決算統計　普通税'!CC16</f>
        <v>30705</v>
      </c>
      <c r="BI14" s="124">
        <f>'★決算統計　普通税'!CD16</f>
        <v>4827572</v>
      </c>
      <c r="BJ14" s="142">
        <f>'★徴収率　普通税'!AA16</f>
        <v>99.650124259692475</v>
      </c>
      <c r="BK14" s="127">
        <f>'★徴収率　普通税'!AB16</f>
        <v>39.309947509921905</v>
      </c>
      <c r="BL14" s="142">
        <f>'★徴収率　普通税'!AC16</f>
        <v>98.68664396618108</v>
      </c>
      <c r="BM14" s="37">
        <f>'★決算統計　普通税'!CF16</f>
        <v>4602746</v>
      </c>
      <c r="BN14" s="135">
        <f>'★決算統計　普通税'!CG16</f>
        <v>78110</v>
      </c>
      <c r="BO14" s="37">
        <f>'★決算統計　普通税'!CH16</f>
        <v>4680856</v>
      </c>
      <c r="BP14" s="124">
        <f>'★決算統計　普通税'!CK16</f>
        <v>4585904</v>
      </c>
      <c r="BQ14" s="31">
        <f>'★決算統計　普通税'!CL16</f>
        <v>30705</v>
      </c>
      <c r="BR14" s="124">
        <f>'★決算統計　普通税'!CM16</f>
        <v>4616609</v>
      </c>
      <c r="BS14" s="127">
        <f>'★徴収率　普通税'!AD16</f>
        <v>99.634087998772898</v>
      </c>
      <c r="BT14" s="142">
        <f>'★徴収率　普通税'!AE16</f>
        <v>39.309947509921905</v>
      </c>
      <c r="BU14" s="142">
        <f>'★徴収率　普通税'!AF16</f>
        <v>98.627451901959816</v>
      </c>
      <c r="BV14" s="135">
        <f>'★決算統計　普通税'!CO16</f>
        <v>1599407</v>
      </c>
      <c r="BW14" s="135">
        <f>'★決算統計　普通税'!CP16</f>
        <v>32647</v>
      </c>
      <c r="BX14" s="37">
        <f>'★決算統計　普通税'!CQ16</f>
        <v>1632054</v>
      </c>
      <c r="BY14" s="124">
        <f>'★決算統計　普通税'!CT16</f>
        <v>1592368</v>
      </c>
      <c r="BZ14" s="31">
        <f>'★決算統計　普通税'!CU16</f>
        <v>12834</v>
      </c>
      <c r="CA14" s="124">
        <f>'★決算統計　普通税'!CV16</f>
        <v>1605202</v>
      </c>
      <c r="CB14" s="127">
        <f>'★徴収率　普通税'!AG16</f>
        <v>99.559899387710573</v>
      </c>
      <c r="CC14" s="142">
        <f>'★徴収率　普通税'!AH16</f>
        <v>39.311422182742675</v>
      </c>
      <c r="CD14" s="127">
        <f>'★徴収率　普通税'!AI16</f>
        <v>98.354711302444656</v>
      </c>
      <c r="CE14" s="135">
        <f>'★決算統計　普通税'!CX16</f>
        <v>2227254</v>
      </c>
      <c r="CF14" s="37">
        <f>'★決算統計　普通税'!CY16</f>
        <v>45463</v>
      </c>
      <c r="CG14" s="135">
        <f>'★決算統計　普通税'!CZ16</f>
        <v>2272717</v>
      </c>
      <c r="CH14" s="124">
        <f>'★決算統計　普通税'!DC16</f>
        <v>2217451</v>
      </c>
      <c r="CI14" s="31">
        <f>'★決算統計　普通税'!DD16</f>
        <v>17871</v>
      </c>
      <c r="CJ14" s="124">
        <f>'★決算統計　普通税'!DE16</f>
        <v>2235322</v>
      </c>
      <c r="CK14" s="127">
        <f>'★徴収率　普通税'!AJ16</f>
        <v>99.559861605366976</v>
      </c>
      <c r="CL14" s="142">
        <f>'★徴収率　普通税'!AK16</f>
        <v>39.308888546730309</v>
      </c>
      <c r="CM14" s="127">
        <f>'★徴収率　普通税'!AL16</f>
        <v>98.354612562848786</v>
      </c>
      <c r="CN14" s="135">
        <f>'★決算統計　普通税'!DG16</f>
        <v>776085</v>
      </c>
      <c r="CO14" s="37">
        <f>'★決算統計　普通税'!DH16</f>
        <v>0</v>
      </c>
      <c r="CP14" s="135">
        <f>'★決算統計　普通税'!DI16</f>
        <v>776085</v>
      </c>
      <c r="CQ14" s="31">
        <f>'★決算統計　普通税'!DL16</f>
        <v>776085</v>
      </c>
      <c r="CR14" s="124">
        <f>'★決算統計　普通税'!DM16</f>
        <v>0</v>
      </c>
      <c r="CS14" s="124">
        <f>'★決算統計　普通税'!DN16</f>
        <v>776085</v>
      </c>
      <c r="CT14" s="142">
        <f>IF('★徴収率　普通税'!AM16="－",0,'★徴収率　普通税'!AM16)</f>
        <v>100</v>
      </c>
      <c r="CU14" s="127">
        <f>IF('★徴収率　普通税'!AN16="－",0,'★徴収率　普通税'!AN16)</f>
        <v>0</v>
      </c>
      <c r="CV14" s="142">
        <f>IF('★徴収率　普通税'!AO16="－",0,'★徴収率　普通税'!AO16)</f>
        <v>100</v>
      </c>
      <c r="CW14" s="37">
        <f>'★決算統計　普通税'!DP16</f>
        <v>210963</v>
      </c>
      <c r="CX14" s="135">
        <f>'★決算統計　普通税'!DQ16</f>
        <v>0</v>
      </c>
      <c r="CY14" s="37">
        <f>'★決算統計　普通税'!DR16</f>
        <v>210963</v>
      </c>
      <c r="CZ14" s="124">
        <f>'★決算統計　普通税'!DU16</f>
        <v>210963</v>
      </c>
      <c r="DA14" s="31">
        <f>'★決算統計　普通税'!DV16</f>
        <v>0</v>
      </c>
      <c r="DB14" s="124">
        <f>'★決算統計　普通税'!DW16</f>
        <v>210963</v>
      </c>
      <c r="DC14" s="127">
        <f>IF('★徴収率　普通税'!AP16="－",0,'★徴収率　普通税'!AP16)</f>
        <v>100</v>
      </c>
      <c r="DD14" s="142">
        <f>IF('★徴収率　普通税'!AQ16="－",0,'★徴収率　普通税'!AQ16)</f>
        <v>0</v>
      </c>
      <c r="DE14" s="142">
        <f>'★徴収率　普通税'!AR16</f>
        <v>100</v>
      </c>
      <c r="DF14" s="152" t="s">
        <v>258</v>
      </c>
      <c r="DG14" s="152" t="s">
        <v>258</v>
      </c>
      <c r="DH14" s="37">
        <f>'★決算統計　普通税'!EA16</f>
        <v>244589</v>
      </c>
      <c r="DI14" s="152" t="s">
        <v>258</v>
      </c>
      <c r="DJ14" s="128" t="s">
        <v>258</v>
      </c>
      <c r="DK14" s="124">
        <f>'★決算統計　普通税'!EF16</f>
        <v>236732</v>
      </c>
      <c r="DL14" s="127" t="str">
        <f>'★徴収率　普通税'!AS16</f>
        <v>－</v>
      </c>
      <c r="DM14" s="142" t="str">
        <f>'★徴収率　普通税'!AT16</f>
        <v>－</v>
      </c>
      <c r="DN14" s="142">
        <f>'★徴収率　普通税'!AU16</f>
        <v>96.787672381014673</v>
      </c>
      <c r="DO14" s="152" t="s">
        <v>258</v>
      </c>
      <c r="DP14" s="128" t="s">
        <v>258</v>
      </c>
      <c r="DQ14" s="124">
        <f>'★決算統計　普通税'!EJ16</f>
        <v>15604</v>
      </c>
      <c r="DR14" s="128" t="s">
        <v>258</v>
      </c>
      <c r="DS14" s="152" t="s">
        <v>258</v>
      </c>
      <c r="DT14" s="31">
        <f>'★決算統計　普通税'!EO16</f>
        <v>15604</v>
      </c>
      <c r="DU14" s="142" t="str">
        <f>'★徴収率　普通税'!AV16</f>
        <v>－</v>
      </c>
      <c r="DV14" s="127" t="str">
        <f>'★徴収率　普通税'!AW16</f>
        <v>－</v>
      </c>
      <c r="DW14" s="142">
        <f>'★徴収率　普通税'!AX16</f>
        <v>100</v>
      </c>
      <c r="DX14" s="31">
        <f>'★決算統計　普通税'!EQ16</f>
        <v>222354</v>
      </c>
      <c r="DY14" s="124">
        <f>'★決算統計　普通税'!ER16</f>
        <v>6631</v>
      </c>
      <c r="DZ14" s="31">
        <f>'★決算統計　普通税'!ES16</f>
        <v>228985</v>
      </c>
      <c r="EA14" s="124">
        <f>'★決算統計　普通税'!EV16</f>
        <v>219037</v>
      </c>
      <c r="EB14" s="31">
        <f>'★決算統計　普通税'!EW16</f>
        <v>2091</v>
      </c>
      <c r="EC14" s="124">
        <f>'★決算統計　普通税'!EX16</f>
        <v>221128</v>
      </c>
      <c r="ED14" s="127">
        <f>'★徴収率　普通税'!AY16</f>
        <v>98.508234616872187</v>
      </c>
      <c r="EE14" s="142">
        <f>'★徴収率　普通税'!AZ16</f>
        <v>31.533705323480621</v>
      </c>
      <c r="EF14" s="127">
        <f>'★徴収率　普通税'!BA16</f>
        <v>96.568770880188666</v>
      </c>
      <c r="EG14" s="135">
        <f>'★決算統計　普通税'!EZ16</f>
        <v>717825</v>
      </c>
      <c r="EH14" s="37">
        <f>'★決算統計　普通税'!FA16</f>
        <v>0</v>
      </c>
      <c r="EI14" s="135">
        <f>'★決算統計　普通税'!FB16</f>
        <v>717825</v>
      </c>
      <c r="EJ14" s="31">
        <f>'★決算統計　普通税'!FE16</f>
        <v>717825</v>
      </c>
      <c r="EK14" s="124">
        <f>'★決算統計　普通税'!FF16</f>
        <v>0</v>
      </c>
      <c r="EL14" s="31">
        <f>'★決算統計　普通税'!FG16</f>
        <v>717825</v>
      </c>
      <c r="EM14" s="142">
        <f>IF('★徴収率　普通税'!BB16="－",0,'★徴収率　普通税'!BB16)</f>
        <v>100</v>
      </c>
      <c r="EN14" s="127">
        <f>IF('★徴収率　普通税'!BC16="－",0,'★徴収率　普通税'!BC16)</f>
        <v>0</v>
      </c>
      <c r="EO14" s="142">
        <f>IF('★徴収率　普通税'!BD16="－",0,'★徴収率　普通税'!BD16)</f>
        <v>100</v>
      </c>
      <c r="EP14" s="37">
        <f>'★決算統計　普通税'!FR16</f>
        <v>0</v>
      </c>
      <c r="EQ14" s="135">
        <f>'★決算統計　普通税'!FS16</f>
        <v>0</v>
      </c>
      <c r="ER14" s="37">
        <f>'★決算統計　普通税'!FT16</f>
        <v>0</v>
      </c>
      <c r="ES14" s="124">
        <f>'★決算統計　普通税'!FW16</f>
        <v>0</v>
      </c>
      <c r="ET14" s="31">
        <f>'★決算統計　普通税'!FX16</f>
        <v>0</v>
      </c>
      <c r="EU14" s="124">
        <f>'★決算統計　普通税'!FY16</f>
        <v>0</v>
      </c>
      <c r="EV14" s="127">
        <f>IF('★徴収率　普通税'!BH16="－",0,'★徴収率　普通税'!BH16)</f>
        <v>0</v>
      </c>
      <c r="EW14" s="142">
        <f>IF('★徴収率　普通税'!BI16="－",0,'★徴収率　普通税'!BI16)</f>
        <v>0</v>
      </c>
      <c r="EX14" s="127">
        <f>IF('★徴収率　普通税'!BJ16="－",0,'★徴収率　普通税'!BJ16)</f>
        <v>0</v>
      </c>
      <c r="EY14" s="156" t="s">
        <v>258</v>
      </c>
      <c r="EZ14" s="129" t="s">
        <v>258</v>
      </c>
      <c r="FA14" s="156" t="s">
        <v>258</v>
      </c>
      <c r="FB14" s="130" t="s">
        <v>258</v>
      </c>
      <c r="FC14" s="157" t="s">
        <v>258</v>
      </c>
      <c r="FD14" s="130" t="s">
        <v>258</v>
      </c>
      <c r="FE14" s="158" t="s">
        <v>258</v>
      </c>
      <c r="FF14" s="131" t="s">
        <v>258</v>
      </c>
      <c r="FG14" s="158" t="s">
        <v>258</v>
      </c>
      <c r="FH14" s="37">
        <f>'★決算統計　目的税'!U16</f>
        <v>1243</v>
      </c>
      <c r="FI14" s="135">
        <f>'★決算統計　目的税'!V16</f>
        <v>0</v>
      </c>
      <c r="FJ14" s="37">
        <f>'★決算統計　目的税'!W16</f>
        <v>1243</v>
      </c>
      <c r="FK14" s="135">
        <f>'★決算統計　目的税'!Z16</f>
        <v>1243</v>
      </c>
      <c r="FL14" s="37">
        <f>'★決算統計　目的税'!AA16</f>
        <v>0</v>
      </c>
      <c r="FM14" s="135">
        <f>'★決算統計　目的税'!AB16</f>
        <v>1243</v>
      </c>
      <c r="FN14" s="131">
        <f>'★徴収率　目的税'!I16</f>
        <v>100</v>
      </c>
      <c r="FO14" s="158">
        <f>IF('★徴収率　目的税'!J16="－",0,'★徴収率　目的税'!J16)</f>
        <v>0</v>
      </c>
      <c r="FP14" s="131">
        <f>'★徴収率　目的税'!K16</f>
        <v>100</v>
      </c>
      <c r="FQ14" s="157" t="s">
        <v>258</v>
      </c>
      <c r="FR14" s="130" t="s">
        <v>258</v>
      </c>
      <c r="FS14" s="157" t="s">
        <v>258</v>
      </c>
      <c r="FT14" s="130" t="s">
        <v>258</v>
      </c>
      <c r="FU14" s="157" t="s">
        <v>258</v>
      </c>
      <c r="FV14" s="130" t="s">
        <v>258</v>
      </c>
      <c r="FW14" s="157" t="s">
        <v>258</v>
      </c>
      <c r="FX14" s="130" t="s">
        <v>258</v>
      </c>
      <c r="FY14" s="157" t="s">
        <v>258</v>
      </c>
      <c r="FZ14" s="31">
        <f>'★決算統計　目的税'!AM16</f>
        <v>870584</v>
      </c>
      <c r="GA14" s="124">
        <f>'★決算統計　目的税'!AN16</f>
        <v>13959</v>
      </c>
      <c r="GB14" s="31">
        <f>'★決算統計　目的税'!AO16</f>
        <v>884543</v>
      </c>
      <c r="GC14" s="124">
        <f>'★決算統計　目的税'!AR16</f>
        <v>866405</v>
      </c>
      <c r="GD14" s="31">
        <f>'★決算統計　目的税'!AS16</f>
        <v>5487</v>
      </c>
      <c r="GE14" s="124">
        <f>'★決算統計　目的税'!AT16</f>
        <v>871892</v>
      </c>
      <c r="GF14" s="127">
        <f>'★徴収率　目的税'!O16</f>
        <v>99.519977394484627</v>
      </c>
      <c r="GG14" s="142">
        <f>'★徴収率　目的税'!P16</f>
        <v>39.307973350526545</v>
      </c>
      <c r="GH14" s="127">
        <f>'★徴収率　目的税'!Q16</f>
        <v>98.569769926391373</v>
      </c>
      <c r="GI14" s="156" t="s">
        <v>258</v>
      </c>
      <c r="GJ14" s="129" t="s">
        <v>258</v>
      </c>
      <c r="GK14" s="156" t="s">
        <v>258</v>
      </c>
      <c r="GL14" s="130" t="s">
        <v>258</v>
      </c>
      <c r="GM14" s="157" t="s">
        <v>258</v>
      </c>
      <c r="GN14" s="130" t="s">
        <v>258</v>
      </c>
      <c r="GO14" s="158" t="s">
        <v>258</v>
      </c>
      <c r="GP14" s="131" t="s">
        <v>258</v>
      </c>
      <c r="GQ14" s="158" t="s">
        <v>258</v>
      </c>
      <c r="GR14" s="31">
        <f>'★決算統計　目的税'!DG16</f>
        <v>11463160</v>
      </c>
      <c r="GS14" s="124">
        <f>'★決算統計　目的税'!DH16</f>
        <v>184551</v>
      </c>
      <c r="GT14" s="31">
        <f>'★決算統計　目的税'!DI16</f>
        <v>11663315</v>
      </c>
      <c r="GU14" s="124">
        <f>'★決算統計　目的税'!DL16</f>
        <v>11403152</v>
      </c>
      <c r="GV14" s="31">
        <f>'★決算統計　目的税'!DM16</f>
        <v>76783</v>
      </c>
      <c r="GW14" s="124">
        <f>'★決算統計　目的税'!DN16</f>
        <v>11495539</v>
      </c>
      <c r="GX14" s="127">
        <f>'★徴収率　目的税'!AM16</f>
        <v>99.476514329382127</v>
      </c>
      <c r="GY14" s="142">
        <f>'★徴収率　目的税'!AN16</f>
        <v>41.605301515570218</v>
      </c>
      <c r="GZ14" s="127">
        <f>'★徴収率　目的税'!AO16</f>
        <v>98.561506741436716</v>
      </c>
      <c r="HA14" s="157" t="s">
        <v>258</v>
      </c>
      <c r="HB14" s="130" t="s">
        <v>258</v>
      </c>
      <c r="HC14" s="157" t="s">
        <v>258</v>
      </c>
      <c r="HD14" s="130" t="s">
        <v>258</v>
      </c>
      <c r="HE14" s="157" t="s">
        <v>258</v>
      </c>
      <c r="HF14" s="130" t="s">
        <v>258</v>
      </c>
      <c r="HG14" s="157" t="s">
        <v>258</v>
      </c>
      <c r="HH14" s="130" t="s">
        <v>258</v>
      </c>
      <c r="HI14" s="157" t="s">
        <v>258</v>
      </c>
      <c r="HJ14" s="31">
        <f>'★決算統計　目的税'!DY16</f>
        <v>1650015</v>
      </c>
      <c r="HK14" s="124">
        <f>'★決算統計　目的税'!DZ16</f>
        <v>668236</v>
      </c>
      <c r="HL14" s="31">
        <f>'★決算統計　目的税'!EA16</f>
        <v>2318251</v>
      </c>
      <c r="HM14" s="124">
        <f>'★決算統計　目的税'!ED16</f>
        <v>1563936</v>
      </c>
      <c r="HN14" s="31">
        <f>'★決算統計　目的税'!EE16</f>
        <v>144687</v>
      </c>
      <c r="HO14" s="124">
        <f>'★決算統計　目的税'!EF16</f>
        <v>1708623</v>
      </c>
      <c r="HP14" s="127">
        <f>'★徴収率　目的税'!AS16</f>
        <v>94.783138335106045</v>
      </c>
      <c r="HQ14" s="142">
        <f>'★徴収率　目的税'!AT16</f>
        <v>21.652081001322887</v>
      </c>
      <c r="HR14" s="142">
        <f>'★徴収率　目的税'!AU16</f>
        <v>73.703106350434012</v>
      </c>
    </row>
    <row r="15" spans="1:229">
      <c r="A15" s="124" t="s">
        <v>29</v>
      </c>
      <c r="B15" s="135">
        <f>'★決算統計　普通税'!U17</f>
        <v>8858334</v>
      </c>
      <c r="C15" s="135">
        <f>'★決算統計　普通税'!V17</f>
        <v>271774</v>
      </c>
      <c r="D15" s="135">
        <f>'★決算統計　普通税'!W17</f>
        <v>9130108</v>
      </c>
      <c r="E15" s="137">
        <f>'★決算統計　普通税'!Z17</f>
        <v>8779855</v>
      </c>
      <c r="F15" s="137">
        <f>'★決算統計　普通税'!AA17</f>
        <v>80683</v>
      </c>
      <c r="G15" s="137">
        <f>'★決算統計　普通税'!AB17</f>
        <v>8860538</v>
      </c>
      <c r="H15" s="139">
        <f>'★徴収率　普通税'!I17</f>
        <v>99.114065918038307</v>
      </c>
      <c r="I15" s="139">
        <f>'★徴収率　普通税'!J17</f>
        <v>29.687534495573527</v>
      </c>
      <c r="J15" s="139">
        <f>'★徴収率　普通税'!K17</f>
        <v>97.047460993889672</v>
      </c>
      <c r="K15" s="135">
        <f>'★決算統計　普通税'!AD17</f>
        <v>237209</v>
      </c>
      <c r="L15" s="135">
        <f>'★決算統計　普通税'!AE17</f>
        <v>7657</v>
      </c>
      <c r="M15" s="135">
        <f>'★決算統計　普通税'!AF17</f>
        <v>244866</v>
      </c>
      <c r="N15" s="124">
        <f>'★決算統計　普通税'!AI17</f>
        <v>235114</v>
      </c>
      <c r="O15" s="124">
        <f>'★決算統計　普通税'!AJ17</f>
        <v>2240</v>
      </c>
      <c r="P15" s="124">
        <f>'★決算統計　普通税'!AK17</f>
        <v>237354</v>
      </c>
      <c r="Q15" s="142">
        <f>'★徴収率　普通税'!L17</f>
        <v>99.116812599859188</v>
      </c>
      <c r="R15" s="142">
        <f>'★徴収率　普通税'!M17</f>
        <v>29.254277132036044</v>
      </c>
      <c r="S15" s="142">
        <f>'★徴収率　普通税'!N17</f>
        <v>96.932199652054592</v>
      </c>
      <c r="T15" s="37">
        <f>'★決算統計　普通税'!AM17</f>
        <v>7263908</v>
      </c>
      <c r="U15" s="135">
        <f>'★決算統計　普通税'!AN17</f>
        <v>254557</v>
      </c>
      <c r="V15" s="37">
        <f>'★決算統計　普通税'!AO17</f>
        <v>7518465</v>
      </c>
      <c r="W15" s="124">
        <f>'★決算統計　普通税'!AR17</f>
        <v>7185905</v>
      </c>
      <c r="X15" s="124">
        <f>'★決算統計　普通税'!AS17</f>
        <v>74406</v>
      </c>
      <c r="Y15" s="124">
        <f>'★決算統計　普通税'!AT17</f>
        <v>7260311</v>
      </c>
      <c r="Z15" s="142">
        <f>'★徴収率　普通税'!O17</f>
        <v>98.926156553744903</v>
      </c>
      <c r="AA15" s="127">
        <f>'★徴収率　普通税'!P17</f>
        <v>29.229602800158705</v>
      </c>
      <c r="AB15" s="142">
        <f>'★徴収率　普通税'!Q17</f>
        <v>96.566400189400355</v>
      </c>
      <c r="AC15" s="37">
        <f>'★決算統計　普通税'!AV17</f>
        <v>37733</v>
      </c>
      <c r="AD15" s="135">
        <f>'★決算統計　普通税'!AW17</f>
        <v>0</v>
      </c>
      <c r="AE15" s="37">
        <f>'★決算統計　普通税'!AX17</f>
        <v>37733</v>
      </c>
      <c r="AF15" s="124">
        <f>'★決算統計　普通税'!BA17</f>
        <v>37733</v>
      </c>
      <c r="AG15" s="31">
        <f>'★決算統計　普通税'!BB17</f>
        <v>0</v>
      </c>
      <c r="AH15" s="124">
        <f>'★決算統計　普通税'!BC17</f>
        <v>37733</v>
      </c>
      <c r="AI15" s="127">
        <f>'★徴収率　普通税'!R17</f>
        <v>100</v>
      </c>
      <c r="AJ15" s="142">
        <f>IF('★徴収率　普通税'!S17="－",0,'★徴収率　普通税'!S17)</f>
        <v>0</v>
      </c>
      <c r="AK15" s="142">
        <f>'★徴収率　普通税'!T17</f>
        <v>100</v>
      </c>
      <c r="AL15" s="135">
        <f>'★決算統計　普通税'!BE17</f>
        <v>502649</v>
      </c>
      <c r="AM15" s="37">
        <f>'★決算統計　普通税'!BF17</f>
        <v>3539</v>
      </c>
      <c r="AN15" s="135">
        <f>'★決算統計　普通税'!BG17</f>
        <v>506188</v>
      </c>
      <c r="AO15" s="31">
        <f>'★決算統計　普通税'!BJ17</f>
        <v>503232</v>
      </c>
      <c r="AP15" s="124">
        <f>'★決算統計　普通税'!BK17</f>
        <v>1495</v>
      </c>
      <c r="AQ15" s="31">
        <f>'★決算統計　普通税'!BL17</f>
        <v>504727</v>
      </c>
      <c r="AR15" s="142">
        <f>'★徴収率　普通税'!U17</f>
        <v>100.11598550877451</v>
      </c>
      <c r="AS15" s="127">
        <f>'★徴収率　普通税'!V17</f>
        <v>42.24357163040407</v>
      </c>
      <c r="AT15" s="142">
        <f>'★徴収率　普通税'!W17</f>
        <v>99.711372059392957</v>
      </c>
      <c r="AU15" s="37">
        <f>'★決算統計　普通税'!BN17</f>
        <v>854568</v>
      </c>
      <c r="AV15" s="135">
        <f>'★決算統計　普通税'!BO17</f>
        <v>6021</v>
      </c>
      <c r="AW15" s="135">
        <f>'★決算統計　普通税'!BP17</f>
        <v>860589</v>
      </c>
      <c r="AX15" s="124">
        <f>'★決算統計　普通税'!BS17</f>
        <v>855604</v>
      </c>
      <c r="AY15" s="31">
        <f>'★決算統計　普通税'!BT17</f>
        <v>2542</v>
      </c>
      <c r="AZ15" s="124">
        <f>'★決算統計　普通税'!BU17</f>
        <v>858146</v>
      </c>
      <c r="BA15" s="127">
        <f>'★徴収率　普通税'!X17</f>
        <v>100.12123084412241</v>
      </c>
      <c r="BB15" s="142">
        <f>IF('★徴収率　普通税'!Y17="－",0,'★徴収率　普通税'!Y17)</f>
        <v>42.218900514864636</v>
      </c>
      <c r="BC15" s="127">
        <f>'★徴収率　普通税'!Z17</f>
        <v>99.716124654161277</v>
      </c>
      <c r="BD15" s="135">
        <f>'★決算統計　普通税'!BW17</f>
        <v>9272357</v>
      </c>
      <c r="BE15" s="37">
        <f>'★決算統計　普通税'!BX17</f>
        <v>73997</v>
      </c>
      <c r="BF15" s="135">
        <f>'★決算統計　普通税'!BY17</f>
        <v>9346354</v>
      </c>
      <c r="BG15" s="31">
        <f>'★決算統計　普通税'!CB17</f>
        <v>9239568</v>
      </c>
      <c r="BH15" s="124">
        <f>'★決算統計　普通税'!CC17</f>
        <v>31765</v>
      </c>
      <c r="BI15" s="124">
        <f>'★決算統計　普通税'!CD17</f>
        <v>9271333</v>
      </c>
      <c r="BJ15" s="142">
        <f>'★徴収率　普通税'!AA17</f>
        <v>99.646379016683667</v>
      </c>
      <c r="BK15" s="127">
        <f>'★徴収率　普通税'!AB17</f>
        <v>42.92741597632336</v>
      </c>
      <c r="BL15" s="142">
        <f>'★徴収率　普通税'!AC17</f>
        <v>99.197323362671682</v>
      </c>
      <c r="BM15" s="37">
        <f>'★決算統計　普通税'!CF17</f>
        <v>9075157</v>
      </c>
      <c r="BN15" s="135">
        <f>'★決算統計　普通税'!CG17</f>
        <v>73997</v>
      </c>
      <c r="BO15" s="37">
        <f>'★決算統計　普通税'!CH17</f>
        <v>9149154</v>
      </c>
      <c r="BP15" s="124">
        <f>'★決算統計　普通税'!CK17</f>
        <v>9042368</v>
      </c>
      <c r="BQ15" s="31">
        <f>'★決算統計　普通税'!CL17</f>
        <v>31765</v>
      </c>
      <c r="BR15" s="124">
        <f>'★決算統計　普通税'!CM17</f>
        <v>9074133</v>
      </c>
      <c r="BS15" s="127">
        <f>'★徴収率　普通税'!AD17</f>
        <v>99.63869495591095</v>
      </c>
      <c r="BT15" s="142">
        <f>'★徴収率　普通税'!AE17</f>
        <v>42.92741597632336</v>
      </c>
      <c r="BU15" s="142">
        <f>'★徴収率　普通税'!AF17</f>
        <v>99.180022546346919</v>
      </c>
      <c r="BV15" s="135">
        <f>'★決算統計　普通税'!CO17</f>
        <v>3479217</v>
      </c>
      <c r="BW15" s="135">
        <f>'★決算統計　普通税'!CP17</f>
        <v>32900</v>
      </c>
      <c r="BX15" s="37">
        <f>'★決算統計　普通税'!CQ17</f>
        <v>3512117</v>
      </c>
      <c r="BY15" s="124">
        <f>'★決算統計　普通税'!CT17</f>
        <v>3464364</v>
      </c>
      <c r="BZ15" s="31">
        <f>'★決算統計　普通税'!CU17</f>
        <v>14150</v>
      </c>
      <c r="CA15" s="124">
        <f>'★決算統計　普通税'!CV17</f>
        <v>3478514</v>
      </c>
      <c r="CB15" s="127">
        <f>'★徴収率　普通税'!AG17</f>
        <v>99.573093601232685</v>
      </c>
      <c r="CC15" s="142">
        <f>'★徴収率　普通税'!AH17</f>
        <v>43.009118541033438</v>
      </c>
      <c r="CD15" s="127">
        <f>'★徴収率　普通税'!AI17</f>
        <v>99.043226635103551</v>
      </c>
      <c r="CE15" s="135">
        <f>'★決算統計　普通税'!CX17</f>
        <v>4311662</v>
      </c>
      <c r="CF15" s="37">
        <f>'★決算統計　普通税'!CY17</f>
        <v>40781</v>
      </c>
      <c r="CG15" s="135">
        <f>'★決算統計　普通税'!CZ17</f>
        <v>4352443</v>
      </c>
      <c r="CH15" s="124">
        <f>'★決算統計　普通税'!DC17</f>
        <v>4294115</v>
      </c>
      <c r="CI15" s="31">
        <f>'★決算統計　普通税'!DD17</f>
        <v>17540</v>
      </c>
      <c r="CJ15" s="124">
        <f>'★決算統計　普通税'!DE17</f>
        <v>4311655</v>
      </c>
      <c r="CK15" s="127">
        <f>'★徴収率　普通税'!AJ17</f>
        <v>99.593033962309661</v>
      </c>
      <c r="CL15" s="142">
        <f>'★徴収率　普通税'!AK17</f>
        <v>43.010225350040457</v>
      </c>
      <c r="CM15" s="127">
        <f>'★徴収率　普通税'!AL17</f>
        <v>99.062871127778124</v>
      </c>
      <c r="CN15" s="135">
        <f>'★決算統計　普通税'!DG17</f>
        <v>1284278</v>
      </c>
      <c r="CO15" s="37">
        <f>'★決算統計　普通税'!DH17</f>
        <v>316</v>
      </c>
      <c r="CP15" s="135">
        <f>'★決算統計　普通税'!DI17</f>
        <v>1284594</v>
      </c>
      <c r="CQ15" s="31">
        <f>'★決算統計　普通税'!DL17</f>
        <v>1283889</v>
      </c>
      <c r="CR15" s="124">
        <f>'★決算統計　普通税'!DM17</f>
        <v>75</v>
      </c>
      <c r="CS15" s="124">
        <f>'★決算統計　普通税'!DN17</f>
        <v>1283964</v>
      </c>
      <c r="CT15" s="142">
        <f>IF('★徴収率　普通税'!AM17="－",0,'★徴収率　普通税'!AM17)</f>
        <v>99.969710607827906</v>
      </c>
      <c r="CU15" s="127">
        <f>IF('★徴収率　普通税'!AN17="－",0,'★徴収率　普通税'!AN17)</f>
        <v>23.734177215189874</v>
      </c>
      <c r="CV15" s="142">
        <f>IF('★徴収率　普通税'!AO17="－",0,'★徴収率　普通税'!AO17)</f>
        <v>99.950957267432358</v>
      </c>
      <c r="CW15" s="37">
        <f>'★決算統計　普通税'!DP17</f>
        <v>197200</v>
      </c>
      <c r="CX15" s="135">
        <f>'★決算統計　普通税'!DQ17</f>
        <v>0</v>
      </c>
      <c r="CY15" s="37">
        <f>'★決算統計　普通税'!DR17</f>
        <v>197200</v>
      </c>
      <c r="CZ15" s="124">
        <f>'★決算統計　普通税'!DU17</f>
        <v>197200</v>
      </c>
      <c r="DA15" s="31">
        <f>'★決算統計　普通税'!DV17</f>
        <v>0</v>
      </c>
      <c r="DB15" s="124">
        <f>'★決算統計　普通税'!DW17</f>
        <v>197200</v>
      </c>
      <c r="DC15" s="127">
        <f>IF('★徴収率　普通税'!AP17="－",0,'★徴収率　普通税'!AP17)</f>
        <v>100</v>
      </c>
      <c r="DD15" s="142">
        <f>IF('★徴収率　普通税'!AQ17="－",0,'★徴収率　普通税'!AQ17)</f>
        <v>0</v>
      </c>
      <c r="DE15" s="142">
        <f>'★徴収率　普通税'!AR17</f>
        <v>100</v>
      </c>
      <c r="DF15" s="152" t="s">
        <v>258</v>
      </c>
      <c r="DG15" s="152" t="s">
        <v>258</v>
      </c>
      <c r="DH15" s="37">
        <f>'★決算統計　普通税'!EA17</f>
        <v>187539</v>
      </c>
      <c r="DI15" s="152" t="s">
        <v>258</v>
      </c>
      <c r="DJ15" s="128" t="s">
        <v>258</v>
      </c>
      <c r="DK15" s="124">
        <f>'★決算統計　普通税'!EF17</f>
        <v>174569</v>
      </c>
      <c r="DL15" s="127" t="str">
        <f>'★徴収率　普通税'!AS17</f>
        <v>－</v>
      </c>
      <c r="DM15" s="142" t="str">
        <f>'★徴収率　普通税'!AT17</f>
        <v>－</v>
      </c>
      <c r="DN15" s="142">
        <f>'★徴収率　普通税'!AU17</f>
        <v>93.084105172790714</v>
      </c>
      <c r="DO15" s="152" t="s">
        <v>258</v>
      </c>
      <c r="DP15" s="128" t="s">
        <v>258</v>
      </c>
      <c r="DQ15" s="124">
        <f>'★決算統計　普通税'!EJ17</f>
        <v>11985</v>
      </c>
      <c r="DR15" s="128" t="s">
        <v>258</v>
      </c>
      <c r="DS15" s="152" t="s">
        <v>258</v>
      </c>
      <c r="DT15" s="31">
        <f>'★決算統計　普通税'!EO17</f>
        <v>11985</v>
      </c>
      <c r="DU15" s="142" t="str">
        <f>'★徴収率　普通税'!AV17</f>
        <v>－</v>
      </c>
      <c r="DV15" s="127" t="str">
        <f>'★徴収率　普通税'!AW17</f>
        <v>－</v>
      </c>
      <c r="DW15" s="142">
        <f>'★徴収率　普通税'!AX17</f>
        <v>100</v>
      </c>
      <c r="DX15" s="31">
        <f>'★決算統計　普通税'!EQ17</f>
        <v>162893</v>
      </c>
      <c r="DY15" s="124">
        <f>'★決算統計　普通税'!ER17</f>
        <v>12661</v>
      </c>
      <c r="DZ15" s="31">
        <f>'★決算統計　普通税'!ES17</f>
        <v>175554</v>
      </c>
      <c r="EA15" s="124">
        <f>'★決算統計　普通税'!EV17</f>
        <v>159176</v>
      </c>
      <c r="EB15" s="31">
        <f>'★決算統計　普通税'!EW17</f>
        <v>3408</v>
      </c>
      <c r="EC15" s="124">
        <f>'★決算統計　普通税'!EX17</f>
        <v>162584</v>
      </c>
      <c r="ED15" s="127">
        <f>'★徴収率　普通税'!AY17</f>
        <v>97.718133989796982</v>
      </c>
      <c r="EE15" s="142">
        <f>'★徴収率　普通税'!AZ17</f>
        <v>26.917305110180873</v>
      </c>
      <c r="EF15" s="127">
        <f>'★徴収率　普通税'!BA17</f>
        <v>92.611959852808823</v>
      </c>
      <c r="EG15" s="135">
        <f>'★決算統計　普通税'!EZ17</f>
        <v>1125728</v>
      </c>
      <c r="EH15" s="37">
        <f>'★決算統計　普通税'!FA17</f>
        <v>0</v>
      </c>
      <c r="EI15" s="135">
        <f>'★決算統計　普通税'!FB17</f>
        <v>1125728</v>
      </c>
      <c r="EJ15" s="31">
        <f>'★決算統計　普通税'!FE17</f>
        <v>1125728</v>
      </c>
      <c r="EK15" s="124">
        <f>'★決算統計　普通税'!FF17</f>
        <v>0</v>
      </c>
      <c r="EL15" s="31">
        <f>'★決算統計　普通税'!FG17</f>
        <v>1125728</v>
      </c>
      <c r="EM15" s="142">
        <f>IF('★徴収率　普通税'!BB17="－",0,'★徴収率　普通税'!BB17)</f>
        <v>100</v>
      </c>
      <c r="EN15" s="127">
        <f>IF('★徴収率　普通税'!BC17="－",0,'★徴収率　普通税'!BC17)</f>
        <v>0</v>
      </c>
      <c r="EO15" s="142">
        <f>IF('★徴収率　普通税'!BD17="－",0,'★徴収率　普通税'!BD17)</f>
        <v>100</v>
      </c>
      <c r="EP15" s="37">
        <f>'★決算統計　普通税'!FR17</f>
        <v>0</v>
      </c>
      <c r="EQ15" s="135">
        <f>'★決算統計　普通税'!FS17</f>
        <v>0</v>
      </c>
      <c r="ER15" s="37">
        <f>'★決算統計　普通税'!FT17</f>
        <v>0</v>
      </c>
      <c r="ES15" s="124">
        <f>'★決算統計　普通税'!FW17</f>
        <v>0</v>
      </c>
      <c r="ET15" s="31">
        <f>'★決算統計　普通税'!FX17</f>
        <v>0</v>
      </c>
      <c r="EU15" s="124">
        <f>'★決算統計　普通税'!FY17</f>
        <v>0</v>
      </c>
      <c r="EV15" s="127">
        <f>IF('★徴収率　普通税'!BH17="－",0,'★徴収率　普通税'!BH17)</f>
        <v>0</v>
      </c>
      <c r="EW15" s="142">
        <f>IF('★徴収率　普通税'!BI17="－",0,'★徴収率　普通税'!BI17)</f>
        <v>0</v>
      </c>
      <c r="EX15" s="127">
        <f>IF('★徴収率　普通税'!BJ17="－",0,'★徴収率　普通税'!BJ17)</f>
        <v>0</v>
      </c>
      <c r="EY15" s="156" t="s">
        <v>258</v>
      </c>
      <c r="EZ15" s="129" t="s">
        <v>258</v>
      </c>
      <c r="FA15" s="156" t="s">
        <v>258</v>
      </c>
      <c r="FB15" s="130" t="s">
        <v>258</v>
      </c>
      <c r="FC15" s="157" t="s">
        <v>258</v>
      </c>
      <c r="FD15" s="130" t="s">
        <v>258</v>
      </c>
      <c r="FE15" s="158" t="s">
        <v>258</v>
      </c>
      <c r="FF15" s="131" t="s">
        <v>258</v>
      </c>
      <c r="FG15" s="158" t="s">
        <v>258</v>
      </c>
      <c r="FH15" s="37">
        <f>'★決算統計　目的税'!U17</f>
        <v>0</v>
      </c>
      <c r="FI15" s="135">
        <f>'★決算統計　目的税'!V17</f>
        <v>0</v>
      </c>
      <c r="FJ15" s="37">
        <f>'★決算統計　目的税'!W17</f>
        <v>0</v>
      </c>
      <c r="FK15" s="135">
        <f>'★決算統計　目的税'!Z17</f>
        <v>0</v>
      </c>
      <c r="FL15" s="37">
        <f>'★決算統計　目的税'!AA17</f>
        <v>0</v>
      </c>
      <c r="FM15" s="135">
        <f>'★決算統計　目的税'!AB17</f>
        <v>0</v>
      </c>
      <c r="FN15" s="131">
        <f>IF('★徴収率　目的税'!I17="－",0,'★徴収率　目的税'!I17)</f>
        <v>0</v>
      </c>
      <c r="FO15" s="158">
        <f>IF('★徴収率　目的税'!J17="－",0,'★徴収率　目的税'!J17)</f>
        <v>0</v>
      </c>
      <c r="FP15" s="131">
        <f>IF('★徴収率　目的税'!K17="－",0,'★徴収率　目的税'!K17)</f>
        <v>0</v>
      </c>
      <c r="FQ15" s="135">
        <f>'★決算統計　目的税'!AD17</f>
        <v>775180</v>
      </c>
      <c r="FR15" s="37">
        <f>'★決算統計　目的税'!AE17</f>
        <v>13353</v>
      </c>
      <c r="FS15" s="135">
        <f>'★決算統計　目的税'!AF17</f>
        <v>788533</v>
      </c>
      <c r="FT15" s="31">
        <f>'★決算統計　目的税'!AI17</f>
        <v>767899</v>
      </c>
      <c r="FU15" s="124">
        <f>'★決算統計　目的税'!AJ17</f>
        <v>10900</v>
      </c>
      <c r="FV15" s="31">
        <f>'★決算統計　目的税'!AK17</f>
        <v>778799</v>
      </c>
      <c r="FW15" s="142">
        <f>IF('★徴収率　目的税'!L17="－",0,'★徴収率　目的税'!L17)</f>
        <v>99.060734281070211</v>
      </c>
      <c r="FX15" s="127">
        <f>IF('★徴収率　目的税'!M17="－",0,'★徴収率　目的税'!M17)</f>
        <v>81.629596345390553</v>
      </c>
      <c r="FY15" s="142">
        <f>IF('★徴収率　目的税'!N17="－",0,'★徴収率　目的税'!N17)</f>
        <v>98.765555785236643</v>
      </c>
      <c r="FZ15" s="31">
        <f>'★決算統計　目的税'!AM17</f>
        <v>1903006</v>
      </c>
      <c r="GA15" s="124">
        <f>'★決算統計　目的税'!AN17</f>
        <v>15200</v>
      </c>
      <c r="GB15" s="31">
        <f>'★決算統計　目的税'!AO17</f>
        <v>1918206</v>
      </c>
      <c r="GC15" s="124">
        <f>'★決算統計　目的税'!AR17</f>
        <v>1895060</v>
      </c>
      <c r="GD15" s="31">
        <f>'★決算統計　目的税'!AS17</f>
        <v>6538</v>
      </c>
      <c r="GE15" s="124">
        <f>'★決算統計　目的税'!AT17</f>
        <v>1901598</v>
      </c>
      <c r="GF15" s="127">
        <f>'★徴収率　目的税'!O17</f>
        <v>99.582450081607732</v>
      </c>
      <c r="GG15" s="142">
        <f>'★徴収率　目的税'!P17</f>
        <v>43.013157894736842</v>
      </c>
      <c r="GH15" s="127">
        <f>'★徴収率　目的税'!Q17</f>
        <v>99.134191009724717</v>
      </c>
      <c r="GI15" s="156" t="s">
        <v>258</v>
      </c>
      <c r="GJ15" s="129" t="s">
        <v>258</v>
      </c>
      <c r="GK15" s="156" t="s">
        <v>258</v>
      </c>
      <c r="GL15" s="130" t="s">
        <v>258</v>
      </c>
      <c r="GM15" s="157" t="s">
        <v>258</v>
      </c>
      <c r="GN15" s="130" t="s">
        <v>258</v>
      </c>
      <c r="GO15" s="158" t="s">
        <v>258</v>
      </c>
      <c r="GP15" s="131" t="s">
        <v>258</v>
      </c>
      <c r="GQ15" s="158" t="s">
        <v>258</v>
      </c>
      <c r="GR15" s="31">
        <f>'★決算統計　目的税'!DG17</f>
        <v>22097498</v>
      </c>
      <c r="GS15" s="124">
        <f>'★決算統計　目的税'!DH17</f>
        <v>386985</v>
      </c>
      <c r="GT15" s="31">
        <f>'★決算統計　目的税'!DI17</f>
        <v>22496468</v>
      </c>
      <c r="GU15" s="124">
        <f>'★決算統計　目的税'!DL17</f>
        <v>21967286</v>
      </c>
      <c r="GV15" s="31">
        <f>'★決算統計　目的税'!DM17</f>
        <v>133294</v>
      </c>
      <c r="GW15" s="124">
        <f>'★決算統計　目的税'!DN17</f>
        <v>22112565</v>
      </c>
      <c r="GX15" s="127">
        <f>'★徴収率　目的税'!AM17</f>
        <v>99.410738718021378</v>
      </c>
      <c r="GY15" s="142">
        <f>'★徴収率　目的税'!AN17</f>
        <v>34.444229104487256</v>
      </c>
      <c r="GZ15" s="127">
        <f>'★徴収率　目的税'!AO17</f>
        <v>98.293496561326876</v>
      </c>
      <c r="HA15" s="157" t="s">
        <v>258</v>
      </c>
      <c r="HB15" s="130" t="s">
        <v>258</v>
      </c>
      <c r="HC15" s="157" t="s">
        <v>258</v>
      </c>
      <c r="HD15" s="130" t="s">
        <v>258</v>
      </c>
      <c r="HE15" s="157" t="s">
        <v>258</v>
      </c>
      <c r="HF15" s="130" t="s">
        <v>258</v>
      </c>
      <c r="HG15" s="157" t="s">
        <v>258</v>
      </c>
      <c r="HH15" s="130" t="s">
        <v>258</v>
      </c>
      <c r="HI15" s="157" t="s">
        <v>258</v>
      </c>
      <c r="HJ15" s="31">
        <f>'★決算統計　目的税'!DY17</f>
        <v>2861958</v>
      </c>
      <c r="HK15" s="124">
        <f>'★決算統計　目的税'!DZ17</f>
        <v>979727</v>
      </c>
      <c r="HL15" s="31">
        <f>'★決算統計　目的税'!EA17</f>
        <v>3841685</v>
      </c>
      <c r="HM15" s="124">
        <f>'★決算統計　目的税'!ED17</f>
        <v>2645240</v>
      </c>
      <c r="HN15" s="31">
        <f>'★決算統計　目的税'!EE17</f>
        <v>198227</v>
      </c>
      <c r="HO15" s="124">
        <f>'★決算統計　目的税'!EF17</f>
        <v>2843467</v>
      </c>
      <c r="HP15" s="127">
        <f>'★徴収率　目的税'!AS17</f>
        <v>92.4276317122753</v>
      </c>
      <c r="HQ15" s="142">
        <f>'★徴収率　目的税'!AT17</f>
        <v>20.232881200579346</v>
      </c>
      <c r="HR15" s="142">
        <f>'★徴収率　目的税'!AU17</f>
        <v>74.016141354639956</v>
      </c>
    </row>
    <row r="16" spans="1:229">
      <c r="A16" s="124" t="s">
        <v>36</v>
      </c>
      <c r="B16" s="135">
        <f>'★決算統計　普通税'!U18</f>
        <v>26675001</v>
      </c>
      <c r="C16" s="135">
        <f>'★決算統計　普通税'!V18</f>
        <v>155321</v>
      </c>
      <c r="D16" s="135">
        <f>'★決算統計　普通税'!W18</f>
        <v>26830322</v>
      </c>
      <c r="E16" s="137">
        <f>'★決算統計　普通税'!Z18</f>
        <v>26591722</v>
      </c>
      <c r="F16" s="137">
        <f>'★決算統計　普通税'!AA18</f>
        <v>69565</v>
      </c>
      <c r="G16" s="137">
        <f>'★決算統計　普通税'!AB18</f>
        <v>26661287</v>
      </c>
      <c r="H16" s="139">
        <f>'★徴収率　普通税'!I18</f>
        <v>99.687801323793764</v>
      </c>
      <c r="I16" s="139">
        <f>'★徴収率　普通税'!J18</f>
        <v>44.787890884040152</v>
      </c>
      <c r="J16" s="139">
        <f>'★徴収率　普通税'!K18</f>
        <v>99.369985198090433</v>
      </c>
      <c r="K16" s="135">
        <f>'★決算統計　普通税'!AD18</f>
        <v>670256</v>
      </c>
      <c r="L16" s="135">
        <f>'★決算統計　普通税'!AE18</f>
        <v>4243</v>
      </c>
      <c r="M16" s="135">
        <f>'★決算統計　普通税'!AF18</f>
        <v>674499</v>
      </c>
      <c r="N16" s="124">
        <f>'★決算統計　普通税'!AI18</f>
        <v>667743</v>
      </c>
      <c r="O16" s="124">
        <f>'★決算統計　普通税'!AJ18</f>
        <v>1917</v>
      </c>
      <c r="P16" s="124">
        <f>'★決算統計　普通税'!AK18</f>
        <v>669660</v>
      </c>
      <c r="Q16" s="142">
        <f>'★徴収率　普通税'!L18</f>
        <v>99.625068630493416</v>
      </c>
      <c r="R16" s="142">
        <f>'★徴収率　普通税'!M18</f>
        <v>45.180296959698325</v>
      </c>
      <c r="S16" s="142">
        <f>'★徴収率　普通税'!N18</f>
        <v>99.282578625023916</v>
      </c>
      <c r="T16" s="37">
        <f>'★決算統計　普通税'!AM18</f>
        <v>22401682</v>
      </c>
      <c r="U16" s="135">
        <f>'★決算統計　普通税'!AN18</f>
        <v>141823</v>
      </c>
      <c r="V16" s="37">
        <f>'★決算統計　普通税'!AO18</f>
        <v>22543505</v>
      </c>
      <c r="W16" s="124">
        <f>'★決算統計　普通税'!AR18</f>
        <v>22317698</v>
      </c>
      <c r="X16" s="124">
        <f>'★決算統計　普通税'!AS18</f>
        <v>64065</v>
      </c>
      <c r="Y16" s="124">
        <f>'★決算統計　普通税'!AT18</f>
        <v>22381763</v>
      </c>
      <c r="Z16" s="142">
        <f>'★徴収率　普通税'!O18</f>
        <v>99.625099579576215</v>
      </c>
      <c r="AA16" s="127">
        <f>'★徴収率　普通税'!P18</f>
        <v>45.172503754680129</v>
      </c>
      <c r="AB16" s="142">
        <f>'★徴収率　普通税'!Q18</f>
        <v>99.282533927177695</v>
      </c>
      <c r="AC16" s="37">
        <f>'★決算統計　普通税'!AV18</f>
        <v>199692</v>
      </c>
      <c r="AD16" s="135">
        <f>'★決算統計　普通税'!AW18</f>
        <v>0</v>
      </c>
      <c r="AE16" s="37">
        <f>'★決算統計　普通税'!AX18</f>
        <v>199692</v>
      </c>
      <c r="AF16" s="124">
        <f>'★決算統計　普通税'!BA18</f>
        <v>199692</v>
      </c>
      <c r="AG16" s="31">
        <f>'★決算統計　普通税'!BB18</f>
        <v>0</v>
      </c>
      <c r="AH16" s="124">
        <f>'★決算統計　普通税'!BC18</f>
        <v>199692</v>
      </c>
      <c r="AI16" s="127">
        <f>'★徴収率　普通税'!R18</f>
        <v>100</v>
      </c>
      <c r="AJ16" s="142">
        <f>IF('★徴収率　普通税'!S18="－",0,'★徴収率　普通税'!S18)</f>
        <v>0</v>
      </c>
      <c r="AK16" s="142">
        <f>'★徴収率　普通税'!T18</f>
        <v>100</v>
      </c>
      <c r="AL16" s="135">
        <f>'★決算統計　普通税'!BE18</f>
        <v>793557</v>
      </c>
      <c r="AM16" s="37">
        <f>'★決算統計　普通税'!BF18</f>
        <v>2038</v>
      </c>
      <c r="AN16" s="135">
        <f>'★決算統計　普通税'!BG18</f>
        <v>795595</v>
      </c>
      <c r="AO16" s="31">
        <f>'★決算統計　普通税'!BJ18</f>
        <v>794266</v>
      </c>
      <c r="AP16" s="124">
        <f>'★決算統計　普通税'!BK18</f>
        <v>789</v>
      </c>
      <c r="AQ16" s="31">
        <f>'★決算統計　普通税'!BL18</f>
        <v>795055</v>
      </c>
      <c r="AR16" s="142">
        <f>'★徴収率　普通税'!U18</f>
        <v>100.08934455873995</v>
      </c>
      <c r="AS16" s="127">
        <f>'★徴収率　普通税'!V18</f>
        <v>38.714425907752698</v>
      </c>
      <c r="AT16" s="142">
        <f>'★徴収率　普通税'!W18</f>
        <v>99.932126270275702</v>
      </c>
      <c r="AU16" s="37">
        <f>'★決算統計　普通税'!BN18</f>
        <v>2809506</v>
      </c>
      <c r="AV16" s="135">
        <f>'★決算統計　普通税'!BO18</f>
        <v>7217</v>
      </c>
      <c r="AW16" s="135">
        <f>'★決算統計　普通税'!BP18</f>
        <v>2816723</v>
      </c>
      <c r="AX16" s="124">
        <f>'★決算統計　普通税'!BS18</f>
        <v>2812015</v>
      </c>
      <c r="AY16" s="31">
        <f>'★決算統計　普通税'!BT18</f>
        <v>2794</v>
      </c>
      <c r="AZ16" s="124">
        <f>'★決算統計　普通税'!BU18</f>
        <v>2814809</v>
      </c>
      <c r="BA16" s="127">
        <f>'★徴収率　普通税'!X18</f>
        <v>100.08930395592677</v>
      </c>
      <c r="BB16" s="142">
        <f>IF('★徴収率　普通税'!Y18="－",0,'★徴収率　普通税'!Y18)</f>
        <v>38.714147152556464</v>
      </c>
      <c r="BC16" s="127">
        <f>'★徴収率　普通税'!Z18</f>
        <v>99.932048696304179</v>
      </c>
      <c r="BD16" s="135">
        <f>'★決算統計　普通税'!BW18</f>
        <v>22301596</v>
      </c>
      <c r="BE16" s="37">
        <f>'★決算統計　普通税'!BX18</f>
        <v>81530</v>
      </c>
      <c r="BF16" s="135">
        <f>'★決算統計　普通税'!BY18</f>
        <v>22383126</v>
      </c>
      <c r="BG16" s="31">
        <f>'★決算統計　普通税'!CB18</f>
        <v>22269690</v>
      </c>
      <c r="BH16" s="124">
        <f>'★決算統計　普通税'!CC18</f>
        <v>28356</v>
      </c>
      <c r="BI16" s="124">
        <f>'★決算統計　普通税'!CD18</f>
        <v>22298046</v>
      </c>
      <c r="BJ16" s="142">
        <f>'★徴収率　普通税'!AA18</f>
        <v>99.856934005978772</v>
      </c>
      <c r="BK16" s="127">
        <f>'★徴収率　普通税'!AB18</f>
        <v>34.779835643321476</v>
      </c>
      <c r="BL16" s="142">
        <f>'★徴収率　普通税'!AC18</f>
        <v>99.61989223489158</v>
      </c>
      <c r="BM16" s="37">
        <f>'★決算統計　普通税'!CF18</f>
        <v>21965289</v>
      </c>
      <c r="BN16" s="135">
        <f>'★決算統計　普通税'!CG18</f>
        <v>81530</v>
      </c>
      <c r="BO16" s="37">
        <f>'★決算統計　普通税'!CH18</f>
        <v>22046819</v>
      </c>
      <c r="BP16" s="124">
        <f>'★決算統計　普通税'!CK18</f>
        <v>21933383</v>
      </c>
      <c r="BQ16" s="31">
        <f>'★決算統計　普通税'!CL18</f>
        <v>28356</v>
      </c>
      <c r="BR16" s="124">
        <f>'★決算統計　普通税'!CM18</f>
        <v>21961739</v>
      </c>
      <c r="BS16" s="127">
        <f>'★徴収率　普通税'!AD18</f>
        <v>99.854743545600513</v>
      </c>
      <c r="BT16" s="142">
        <f>'★徴収率　普通税'!AE18</f>
        <v>34.779835643321476</v>
      </c>
      <c r="BU16" s="142">
        <f>'★徴収率　普通税'!AF18</f>
        <v>99.614093987890044</v>
      </c>
      <c r="BV16" s="135">
        <f>'★決算統計　普通税'!CO18</f>
        <v>8450438</v>
      </c>
      <c r="BW16" s="135">
        <f>'★決算統計　普通税'!CP18</f>
        <v>31366</v>
      </c>
      <c r="BX16" s="37">
        <f>'★決算統計　普通税'!CQ18</f>
        <v>8481804</v>
      </c>
      <c r="BY16" s="124">
        <f>'★決算統計　普通税'!CT18</f>
        <v>8438163</v>
      </c>
      <c r="BZ16" s="31">
        <f>'★決算統計　普通税'!CU18</f>
        <v>10909</v>
      </c>
      <c r="CA16" s="124">
        <f>'★決算統計　普通税'!CV18</f>
        <v>8449072</v>
      </c>
      <c r="CB16" s="127">
        <f>'★徴収率　普通税'!AG18</f>
        <v>99.854741257198739</v>
      </c>
      <c r="CC16" s="142">
        <f>'★徴収率　普通税'!AH18</f>
        <v>34.779697761907798</v>
      </c>
      <c r="CD16" s="127">
        <f>'★徴収率　普通税'!AI18</f>
        <v>99.614091530528171</v>
      </c>
      <c r="CE16" s="135">
        <f>'★決算統計　普通税'!CX18</f>
        <v>10822965</v>
      </c>
      <c r="CF16" s="37">
        <f>'★決算統計　普通税'!CY18</f>
        <v>40172</v>
      </c>
      <c r="CG16" s="135">
        <f>'★決算統計　普通税'!CZ18</f>
        <v>10863137</v>
      </c>
      <c r="CH16" s="124">
        <f>'★決算統計　普通税'!DC18</f>
        <v>10807243</v>
      </c>
      <c r="CI16" s="31">
        <f>'★決算統計　普通税'!DD18</f>
        <v>13972</v>
      </c>
      <c r="CJ16" s="124">
        <f>'★決算統計　普通税'!DE18</f>
        <v>10821215</v>
      </c>
      <c r="CK16" s="127">
        <f>'★徴収率　普通税'!AJ18</f>
        <v>99.8547348161987</v>
      </c>
      <c r="CL16" s="142">
        <f>'★徴収率　普通税'!AK18</f>
        <v>34.780444090411237</v>
      </c>
      <c r="CM16" s="127">
        <f>'★徴収率　普通税'!AL18</f>
        <v>99.61408937399942</v>
      </c>
      <c r="CN16" s="135">
        <f>'★決算統計　普通税'!DG18</f>
        <v>2691886</v>
      </c>
      <c r="CO16" s="37">
        <f>'★決算統計　普通税'!DH18</f>
        <v>9992</v>
      </c>
      <c r="CP16" s="135">
        <f>'★決算統計　普通税'!DI18</f>
        <v>2701878</v>
      </c>
      <c r="CQ16" s="31">
        <f>'★決算統計　普通税'!DL18</f>
        <v>2687977</v>
      </c>
      <c r="CR16" s="124">
        <f>'★決算統計　普通税'!DM18</f>
        <v>3475</v>
      </c>
      <c r="CS16" s="124">
        <f>'★決算統計　普通税'!DN18</f>
        <v>2691452</v>
      </c>
      <c r="CT16" s="142">
        <f>IF('★徴収率　普通税'!AM18="－",0,'★徴収率　普通税'!AM18)</f>
        <v>99.85478582674007</v>
      </c>
      <c r="CU16" s="127">
        <f>IF('★徴収率　普通税'!AN18="－",0,'★徴収率　普通税'!AN18)</f>
        <v>34.777822257806243</v>
      </c>
      <c r="CV16" s="142">
        <f>IF('★徴収率　普通税'!AO18="－",0,'★徴収率　普通税'!AO18)</f>
        <v>99.61412025265389</v>
      </c>
      <c r="CW16" s="37">
        <f>'★決算統計　普通税'!DP18</f>
        <v>336307</v>
      </c>
      <c r="CX16" s="135">
        <f>'★決算統計　普通税'!DQ18</f>
        <v>0</v>
      </c>
      <c r="CY16" s="37">
        <f>'★決算統計　普通税'!DR18</f>
        <v>336307</v>
      </c>
      <c r="CZ16" s="124">
        <f>'★決算統計　普通税'!DU18</f>
        <v>336307</v>
      </c>
      <c r="DA16" s="31">
        <f>'★決算統計　普通税'!DV18</f>
        <v>0</v>
      </c>
      <c r="DB16" s="124">
        <f>'★決算統計　普通税'!DW18</f>
        <v>336307</v>
      </c>
      <c r="DC16" s="127">
        <f>IF('★徴収率　普通税'!AP18="－",0,'★徴収率　普通税'!AP18)</f>
        <v>100</v>
      </c>
      <c r="DD16" s="142">
        <f>IF('★徴収率　普通税'!AQ18="－",0,'★徴収率　普通税'!AQ18)</f>
        <v>0</v>
      </c>
      <c r="DE16" s="142">
        <f>'★徴収率　普通税'!AR18</f>
        <v>100</v>
      </c>
      <c r="DF16" s="152" t="s">
        <v>258</v>
      </c>
      <c r="DG16" s="152" t="s">
        <v>258</v>
      </c>
      <c r="DH16" s="37">
        <f>'★決算統計　普通税'!EA18</f>
        <v>639702</v>
      </c>
      <c r="DI16" s="152" t="s">
        <v>258</v>
      </c>
      <c r="DJ16" s="128" t="s">
        <v>258</v>
      </c>
      <c r="DK16" s="124">
        <f>'★決算統計　普通税'!EF18</f>
        <v>626346</v>
      </c>
      <c r="DL16" s="127" t="str">
        <f>'★徴収率　普通税'!AS18</f>
        <v>－</v>
      </c>
      <c r="DM16" s="142" t="str">
        <f>'★徴収率　普通税'!AT18</f>
        <v>－</v>
      </c>
      <c r="DN16" s="142">
        <f>'★徴収率　普通税'!AU18</f>
        <v>97.912152846168993</v>
      </c>
      <c r="DO16" s="152" t="s">
        <v>258</v>
      </c>
      <c r="DP16" s="128" t="s">
        <v>258</v>
      </c>
      <c r="DQ16" s="124">
        <f>'★決算統計　普通税'!EJ18</f>
        <v>34853</v>
      </c>
      <c r="DR16" s="128" t="s">
        <v>258</v>
      </c>
      <c r="DS16" s="152" t="s">
        <v>258</v>
      </c>
      <c r="DT16" s="31">
        <f>'★決算統計　普通税'!EO18</f>
        <v>34853</v>
      </c>
      <c r="DU16" s="142" t="str">
        <f>'★徴収率　普通税'!AV18</f>
        <v>－</v>
      </c>
      <c r="DV16" s="127" t="str">
        <f>'★徴収率　普通税'!AW18</f>
        <v>－</v>
      </c>
      <c r="DW16" s="142">
        <f>'★徴収率　普通税'!AX18</f>
        <v>100</v>
      </c>
      <c r="DX16" s="31">
        <f>'★決算統計　普通税'!EQ18</f>
        <v>593313</v>
      </c>
      <c r="DY16" s="124">
        <f>'★決算統計　普通税'!ER18</f>
        <v>11536</v>
      </c>
      <c r="DZ16" s="31">
        <f>'★決算統計　普通税'!ES18</f>
        <v>604849</v>
      </c>
      <c r="EA16" s="124">
        <f>'★決算統計　普通税'!EV18</f>
        <v>587532</v>
      </c>
      <c r="EB16" s="31">
        <f>'★決算統計　普通税'!EW18</f>
        <v>3961</v>
      </c>
      <c r="EC16" s="124">
        <f>'★決算統計　普通税'!EX18</f>
        <v>591493</v>
      </c>
      <c r="ED16" s="127">
        <f>'★徴収率　普通税'!AY18</f>
        <v>99.025640766340871</v>
      </c>
      <c r="EE16" s="142">
        <f>'★徴収率　普通税'!AZ18</f>
        <v>34.335991678224687</v>
      </c>
      <c r="EF16" s="127">
        <f>'★徴収率　普通税'!BA18</f>
        <v>97.791845568067401</v>
      </c>
      <c r="EG16" s="135">
        <f>'★決算統計　普通税'!EZ18</f>
        <v>2095357</v>
      </c>
      <c r="EH16" s="37">
        <f>'★決算統計　普通税'!FA18</f>
        <v>0</v>
      </c>
      <c r="EI16" s="135">
        <f>'★決算統計　普通税'!FB18</f>
        <v>2095357</v>
      </c>
      <c r="EJ16" s="31">
        <f>'★決算統計　普通税'!FE18</f>
        <v>2095357</v>
      </c>
      <c r="EK16" s="124">
        <f>'★決算統計　普通税'!FF18</f>
        <v>0</v>
      </c>
      <c r="EL16" s="31">
        <f>'★決算統計　普通税'!FG18</f>
        <v>2095357</v>
      </c>
      <c r="EM16" s="142">
        <f>IF('★徴収率　普通税'!BB18="－",0,'★徴収率　普通税'!BB18)</f>
        <v>100</v>
      </c>
      <c r="EN16" s="127">
        <f>IF('★徴収率　普通税'!BC18="－",0,'★徴収率　普通税'!BC18)</f>
        <v>0</v>
      </c>
      <c r="EO16" s="142">
        <f>IF('★徴収率　普通税'!BD18="－",0,'★徴収率　普通税'!BD18)</f>
        <v>100</v>
      </c>
      <c r="EP16" s="37">
        <f>'★決算統計　普通税'!FR18</f>
        <v>0</v>
      </c>
      <c r="EQ16" s="135">
        <f>'★決算統計　普通税'!FS18</f>
        <v>0</v>
      </c>
      <c r="ER16" s="37">
        <f>'★決算統計　普通税'!FT18</f>
        <v>0</v>
      </c>
      <c r="ES16" s="124">
        <f>'★決算統計　普通税'!FW18</f>
        <v>0</v>
      </c>
      <c r="ET16" s="31">
        <f>'★決算統計　普通税'!FX18</f>
        <v>0</v>
      </c>
      <c r="EU16" s="124">
        <f>'★決算統計　普通税'!FY18</f>
        <v>0</v>
      </c>
      <c r="EV16" s="127">
        <f>IF('★徴収率　普通税'!BH18="－",0,'★徴収率　普通税'!BH18)</f>
        <v>0</v>
      </c>
      <c r="EW16" s="142">
        <f>IF('★徴収率　普通税'!BI18="－",0,'★徴収率　普通税'!BI18)</f>
        <v>0</v>
      </c>
      <c r="EX16" s="127">
        <f>IF('★徴収率　普通税'!BJ18="－",0,'★徴収率　普通税'!BJ18)</f>
        <v>0</v>
      </c>
      <c r="EY16" s="156" t="s">
        <v>258</v>
      </c>
      <c r="EZ16" s="129" t="s">
        <v>258</v>
      </c>
      <c r="FA16" s="156" t="s">
        <v>258</v>
      </c>
      <c r="FB16" s="130" t="s">
        <v>258</v>
      </c>
      <c r="FC16" s="157" t="s">
        <v>258</v>
      </c>
      <c r="FD16" s="130" t="s">
        <v>258</v>
      </c>
      <c r="FE16" s="158" t="s">
        <v>258</v>
      </c>
      <c r="FF16" s="131" t="s">
        <v>258</v>
      </c>
      <c r="FG16" s="158" t="s">
        <v>258</v>
      </c>
      <c r="FH16" s="37">
        <f>'★決算統計　目的税'!U18</f>
        <v>0</v>
      </c>
      <c r="FI16" s="135">
        <f>'★決算統計　目的税'!V18</f>
        <v>0</v>
      </c>
      <c r="FJ16" s="37">
        <f>'★決算統計　目的税'!W18</f>
        <v>0</v>
      </c>
      <c r="FK16" s="135">
        <f>'★決算統計　目的税'!Z18</f>
        <v>0</v>
      </c>
      <c r="FL16" s="37">
        <f>'★決算統計　目的税'!AA18</f>
        <v>0</v>
      </c>
      <c r="FM16" s="135">
        <f>'★決算統計　目的税'!AB18</f>
        <v>0</v>
      </c>
      <c r="FN16" s="131">
        <f>IF('★徴収率　目的税'!I18="－",0,'★徴収率　目的税'!I18)</f>
        <v>0</v>
      </c>
      <c r="FO16" s="158">
        <f>IF('★徴収率　目的税'!J18="－",0,'★徴収率　目的税'!J18)</f>
        <v>0</v>
      </c>
      <c r="FP16" s="131">
        <f>IF('★徴収率　目的税'!K18="－",0,'★徴収率　目的税'!K18)</f>
        <v>0</v>
      </c>
      <c r="FQ16" s="135">
        <f>'★決算統計　目的税'!AD18</f>
        <v>1465926</v>
      </c>
      <c r="FR16" s="37">
        <f>'★決算統計　目的税'!AE18</f>
        <v>1196</v>
      </c>
      <c r="FS16" s="135">
        <f>'★決算統計　目的税'!AF18</f>
        <v>1467122</v>
      </c>
      <c r="FT16" s="31">
        <f>'★決算統計　目的税'!AI18</f>
        <v>1465068</v>
      </c>
      <c r="FU16" s="124">
        <f>'★決算統計　目的税'!AJ18</f>
        <v>477</v>
      </c>
      <c r="FV16" s="31">
        <f>'★決算統計　目的税'!AK18</f>
        <v>1465545</v>
      </c>
      <c r="FW16" s="142">
        <f>IF('★徴収率　目的税'!L18="－",0,'★徴収率　目的税'!L18)</f>
        <v>99.941470442573504</v>
      </c>
      <c r="FX16" s="127">
        <f>IF('★徴収率　目的税'!M18="－",0,'★徴収率　目的税'!M18)</f>
        <v>39.88294314381271</v>
      </c>
      <c r="FY16" s="142">
        <f>IF('★徴収率　目的税'!N18="－",0,'★徴収率　目的税'!N18)</f>
        <v>99.892510643286641</v>
      </c>
      <c r="FZ16" s="31">
        <f>'★決算統計　目的税'!AM18</f>
        <v>4766858</v>
      </c>
      <c r="GA16" s="124">
        <f>'★決算統計　目的税'!AN18</f>
        <v>17738</v>
      </c>
      <c r="GB16" s="31">
        <f>'★決算統計　目的税'!AO18</f>
        <v>4784596</v>
      </c>
      <c r="GC16" s="124">
        <f>'★決算統計　目的税'!AR18</f>
        <v>4759956</v>
      </c>
      <c r="GD16" s="31">
        <f>'★決算統計　目的税'!AS18</f>
        <v>6170</v>
      </c>
      <c r="GE16" s="124">
        <f>'★決算統計　目的税'!AT18</f>
        <v>4766126</v>
      </c>
      <c r="GF16" s="127">
        <f>'★徴収率　目的税'!O18</f>
        <v>99.855208609108985</v>
      </c>
      <c r="GG16" s="142">
        <f>'★徴収率　目的税'!P18</f>
        <v>34.784079377607398</v>
      </c>
      <c r="GH16" s="127">
        <f>'★徴収率　目的税'!Q18</f>
        <v>99.613969497111142</v>
      </c>
      <c r="GI16" s="156" t="s">
        <v>258</v>
      </c>
      <c r="GJ16" s="129" t="s">
        <v>258</v>
      </c>
      <c r="GK16" s="156" t="s">
        <v>258</v>
      </c>
      <c r="GL16" s="130" t="s">
        <v>258</v>
      </c>
      <c r="GM16" s="157" t="s">
        <v>258</v>
      </c>
      <c r="GN16" s="130" t="s">
        <v>258</v>
      </c>
      <c r="GO16" s="158" t="s">
        <v>258</v>
      </c>
      <c r="GP16" s="131" t="s">
        <v>258</v>
      </c>
      <c r="GQ16" s="158" t="s">
        <v>258</v>
      </c>
      <c r="GR16" s="31">
        <f>'★決算統計　目的税'!DG18</f>
        <v>57898051</v>
      </c>
      <c r="GS16" s="124">
        <f>'★決算統計　目的税'!DH18</f>
        <v>267321</v>
      </c>
      <c r="GT16" s="31">
        <f>'★決算統計　目的税'!DI18</f>
        <v>58200225</v>
      </c>
      <c r="GU16" s="124">
        <f>'★決算統計　目的税'!DL18</f>
        <v>57769325</v>
      </c>
      <c r="GV16" s="31">
        <f>'★決算統計　目的税'!DM18</f>
        <v>108529</v>
      </c>
      <c r="GW16" s="124">
        <f>'★決算統計　目的税'!DN18</f>
        <v>57912707</v>
      </c>
      <c r="GX16" s="127">
        <f>'★徴収率　目的税'!AM18</f>
        <v>99.777667818213772</v>
      </c>
      <c r="GY16" s="142">
        <f>'★徴収率　目的税'!AN18</f>
        <v>40.598755802948517</v>
      </c>
      <c r="GZ16" s="127">
        <f>'★徴収率　目的税'!AO18</f>
        <v>99.505984727722279</v>
      </c>
      <c r="HA16" s="157" t="s">
        <v>258</v>
      </c>
      <c r="HB16" s="130" t="s">
        <v>258</v>
      </c>
      <c r="HC16" s="157" t="s">
        <v>258</v>
      </c>
      <c r="HD16" s="130" t="s">
        <v>258</v>
      </c>
      <c r="HE16" s="157" t="s">
        <v>258</v>
      </c>
      <c r="HF16" s="130" t="s">
        <v>258</v>
      </c>
      <c r="HG16" s="157" t="s">
        <v>258</v>
      </c>
      <c r="HH16" s="130" t="s">
        <v>258</v>
      </c>
      <c r="HI16" s="157" t="s">
        <v>258</v>
      </c>
      <c r="HJ16" s="31">
        <f>'★決算統計　目的税'!DY18</f>
        <v>7550193</v>
      </c>
      <c r="HK16" s="124">
        <f>'★決算統計　目的税'!DZ18</f>
        <v>1022938</v>
      </c>
      <c r="HL16" s="31">
        <f>'★決算統計　目的税'!EA18</f>
        <v>8573131</v>
      </c>
      <c r="HM16" s="124">
        <f>'★決算統計　目的税'!ED18</f>
        <v>7197533</v>
      </c>
      <c r="HN16" s="31">
        <f>'★決算統計　目的税'!EE18</f>
        <v>436163</v>
      </c>
      <c r="HO16" s="124">
        <f>'★決算統計　目的税'!EF18</f>
        <v>7633696</v>
      </c>
      <c r="HP16" s="127">
        <f>'★徴収率　目的税'!AS18</f>
        <v>95.329126023665893</v>
      </c>
      <c r="HQ16" s="142">
        <f>'★徴収率　目的税'!AT18</f>
        <v>42.638263511571573</v>
      </c>
      <c r="HR16" s="142">
        <f>'★徴収率　目的税'!AU18</f>
        <v>89.042101421289374</v>
      </c>
    </row>
    <row r="17" spans="1:226">
      <c r="A17" s="124" t="s">
        <v>39</v>
      </c>
      <c r="B17" s="135">
        <f>'★決算統計　普通税'!U19</f>
        <v>22093173</v>
      </c>
      <c r="C17" s="135">
        <f>'★決算統計　普通税'!V19</f>
        <v>457627</v>
      </c>
      <c r="D17" s="135">
        <f>'★決算統計　普通税'!W19</f>
        <v>22550800</v>
      </c>
      <c r="E17" s="137">
        <f>'★決算統計　普通税'!Z19</f>
        <v>21932398</v>
      </c>
      <c r="F17" s="137">
        <f>'★決算統計　普通税'!AA19</f>
        <v>162130</v>
      </c>
      <c r="G17" s="137">
        <f>'★決算統計　普通税'!AB19</f>
        <v>22094528</v>
      </c>
      <c r="H17" s="139">
        <f>'★徴収率　普通税'!I19</f>
        <v>99.272286511312785</v>
      </c>
      <c r="I17" s="139">
        <f>'★徴収率　普通税'!J19</f>
        <v>35.428416592552445</v>
      </c>
      <c r="J17" s="139">
        <f>'★徴収率　普通税'!K19</f>
        <v>97.976692622878119</v>
      </c>
      <c r="K17" s="135">
        <f>'★決算統計　普通税'!AD19</f>
        <v>495828</v>
      </c>
      <c r="L17" s="135">
        <f>'★決算統計　普通税'!AE19</f>
        <v>11269</v>
      </c>
      <c r="M17" s="135">
        <f>'★決算統計　普通税'!AF19</f>
        <v>507097</v>
      </c>
      <c r="N17" s="124">
        <f>'★決算統計　普通税'!AI19</f>
        <v>491752</v>
      </c>
      <c r="O17" s="124">
        <f>'★決算統計　普通税'!AJ19</f>
        <v>3914</v>
      </c>
      <c r="P17" s="124">
        <f>'★決算統計　普通税'!AK19</f>
        <v>495666</v>
      </c>
      <c r="Q17" s="142">
        <f>'★徴収率　普通税'!L19</f>
        <v>99.177940737513808</v>
      </c>
      <c r="R17" s="142">
        <f>'★徴収率　普通税'!M19</f>
        <v>34.732451859082438</v>
      </c>
      <c r="S17" s="142">
        <f>'★徴収率　普通税'!N19</f>
        <v>97.745796169174739</v>
      </c>
      <c r="T17" s="37">
        <f>'★決算統計　普通税'!AM19</f>
        <v>18575885</v>
      </c>
      <c r="U17" s="135">
        <f>'★決算統計　普通税'!AN19</f>
        <v>422200</v>
      </c>
      <c r="V17" s="37">
        <f>'★決算統計　普通税'!AO19</f>
        <v>18998085</v>
      </c>
      <c r="W17" s="124">
        <f>'★決算統計　普通税'!AR19</f>
        <v>18423152</v>
      </c>
      <c r="X17" s="124">
        <f>'★決算統計　普通税'!AS19</f>
        <v>146618</v>
      </c>
      <c r="Y17" s="124">
        <f>'★決算統計　普通税'!AT19</f>
        <v>18569770</v>
      </c>
      <c r="Z17" s="142">
        <f>'★徴収率　普通税'!O19</f>
        <v>99.177788837517028</v>
      </c>
      <c r="AA17" s="127">
        <f>'★徴収率　普通税'!P19</f>
        <v>34.727143533870205</v>
      </c>
      <c r="AB17" s="142">
        <f>'★徴収率　普通税'!Q19</f>
        <v>97.745483294763659</v>
      </c>
      <c r="AC17" s="37">
        <f>'★決算統計　普通税'!AV19</f>
        <v>168283</v>
      </c>
      <c r="AD17" s="135">
        <f>'★決算統計　普通税'!AW19</f>
        <v>0</v>
      </c>
      <c r="AE17" s="37">
        <f>'★決算統計　普通税'!AX19</f>
        <v>168283</v>
      </c>
      <c r="AF17" s="124">
        <f>'★決算統計　普通税'!BA19</f>
        <v>168283</v>
      </c>
      <c r="AG17" s="31">
        <f>'★決算統計　普通税'!BB19</f>
        <v>0</v>
      </c>
      <c r="AH17" s="124">
        <f>'★決算統計　普通税'!BC19</f>
        <v>168283</v>
      </c>
      <c r="AI17" s="127">
        <f>'★徴収率　普通税'!R19</f>
        <v>100</v>
      </c>
      <c r="AJ17" s="142">
        <f>IF('★徴収率　普通税'!S19="－",0,'★徴収率　普通税'!S19)</f>
        <v>0</v>
      </c>
      <c r="AK17" s="142">
        <f>'★徴収率　普通税'!T19</f>
        <v>100</v>
      </c>
      <c r="AL17" s="135">
        <f>'★決算統計　普通税'!BE19</f>
        <v>784130</v>
      </c>
      <c r="AM17" s="37">
        <f>'★決算統計　普通税'!BF19</f>
        <v>6270</v>
      </c>
      <c r="AN17" s="135">
        <f>'★決算統計　普通税'!BG19</f>
        <v>790400</v>
      </c>
      <c r="AO17" s="31">
        <f>'★決算統計　普通税'!BJ19</f>
        <v>783101</v>
      </c>
      <c r="AP17" s="124">
        <f>'★決算統計　普通税'!BK19</f>
        <v>3010</v>
      </c>
      <c r="AQ17" s="31">
        <f>'★決算統計　普通税'!BL19</f>
        <v>786111</v>
      </c>
      <c r="AR17" s="142">
        <f>'★徴収率　普通税'!U19</f>
        <v>99.868771759784721</v>
      </c>
      <c r="AS17" s="127">
        <f>'★徴収率　普通税'!V19</f>
        <v>48.006379585326954</v>
      </c>
      <c r="AT17" s="142">
        <f>'★徴収率　普通税'!W19</f>
        <v>99.457363360323896</v>
      </c>
      <c r="AU17" s="37">
        <f>'★決算統計　普通税'!BN19</f>
        <v>2237330</v>
      </c>
      <c r="AV17" s="135">
        <f>'★決算統計　普通税'!BO19</f>
        <v>17888</v>
      </c>
      <c r="AW17" s="135">
        <f>'★決算統計　普通税'!BP19</f>
        <v>2255218</v>
      </c>
      <c r="AX17" s="124">
        <f>'★決算統計　普通税'!BS19</f>
        <v>2234393</v>
      </c>
      <c r="AY17" s="31">
        <f>'★決算統計　普通税'!BT19</f>
        <v>8588</v>
      </c>
      <c r="AZ17" s="124">
        <f>'★決算統計　普通税'!BU19</f>
        <v>2242981</v>
      </c>
      <c r="BA17" s="127">
        <f>'★徴収率　普通税'!X19</f>
        <v>99.868727456387745</v>
      </c>
      <c r="BB17" s="142">
        <f>IF('★徴収率　普通税'!Y19="－",0,'★徴収率　普通税'!Y19)</f>
        <v>48.009838998211087</v>
      </c>
      <c r="BC17" s="127">
        <f>'★徴収率　普通税'!Z19</f>
        <v>99.457391702265582</v>
      </c>
      <c r="BD17" s="135">
        <f>'★決算統計　普通税'!BW19</f>
        <v>22378585</v>
      </c>
      <c r="BE17" s="37">
        <f>'★決算統計　普通税'!BX19</f>
        <v>166929</v>
      </c>
      <c r="BF17" s="135">
        <f>'★決算統計　普通税'!BY19</f>
        <v>22545514</v>
      </c>
      <c r="BG17" s="31">
        <f>'★決算統計　普通税'!CB19</f>
        <v>22336069</v>
      </c>
      <c r="BH17" s="124">
        <f>'★決算統計　普通税'!CC19</f>
        <v>62588</v>
      </c>
      <c r="BI17" s="124">
        <f>'★決算統計　普通税'!CD19</f>
        <v>22398657</v>
      </c>
      <c r="BJ17" s="142">
        <f>'★徴収率　普通税'!AA19</f>
        <v>99.81001479762908</v>
      </c>
      <c r="BK17" s="127">
        <f>'★徴収率　普通税'!AB19</f>
        <v>37.493784782751952</v>
      </c>
      <c r="BL17" s="142">
        <f>'★徴収率　普通税'!AC19</f>
        <v>99.34861986291375</v>
      </c>
      <c r="BM17" s="37">
        <f>'★決算統計　普通税'!CF19</f>
        <v>22139045</v>
      </c>
      <c r="BN17" s="135">
        <f>'★決算統計　普通税'!CG19</f>
        <v>166929</v>
      </c>
      <c r="BO17" s="37">
        <f>'★決算統計　普通税'!CH19</f>
        <v>22305974</v>
      </c>
      <c r="BP17" s="124">
        <f>'★決算統計　普通税'!CK19</f>
        <v>22096529</v>
      </c>
      <c r="BQ17" s="31">
        <f>'★決算統計　普通税'!CL19</f>
        <v>62588</v>
      </c>
      <c r="BR17" s="124">
        <f>'★決算統計　普通税'!CM19</f>
        <v>22159117</v>
      </c>
      <c r="BS17" s="127">
        <f>'★徴収率　普通税'!AD19</f>
        <v>99.80795919607192</v>
      </c>
      <c r="BT17" s="142">
        <f>'★徴収率　普通税'!AE19</f>
        <v>37.493784782751952</v>
      </c>
      <c r="BU17" s="142">
        <f>'★徴収率　普通税'!AF19</f>
        <v>99.341624804189237</v>
      </c>
      <c r="BV17" s="135">
        <f>'★決算統計　普通税'!CO19</f>
        <v>8368791</v>
      </c>
      <c r="BW17" s="135">
        <f>'★決算統計　普通税'!CP19</f>
        <v>63101</v>
      </c>
      <c r="BX17" s="37">
        <f>'★決算統計　普通税'!CQ19</f>
        <v>8431892</v>
      </c>
      <c r="BY17" s="124">
        <f>'★決算統計　普通税'!CT19</f>
        <v>8352719</v>
      </c>
      <c r="BZ17" s="31">
        <f>'★決算統計　普通税'!CU19</f>
        <v>23659</v>
      </c>
      <c r="CA17" s="124">
        <f>'★決算統計　普通税'!CV19</f>
        <v>8376378</v>
      </c>
      <c r="CB17" s="127">
        <f>'★徴収率　普通税'!AG19</f>
        <v>99.807953144008493</v>
      </c>
      <c r="CC17" s="142">
        <f>'★徴収率　普通税'!AH19</f>
        <v>37.493859051362101</v>
      </c>
      <c r="CD17" s="127">
        <f>'★徴収率　普通税'!AI19</f>
        <v>99.341618701947326</v>
      </c>
      <c r="CE17" s="135">
        <f>'★決算統計　普通税'!CX19</f>
        <v>10105054</v>
      </c>
      <c r="CF17" s="37">
        <f>'★決算統計　普通税'!CY19</f>
        <v>76192</v>
      </c>
      <c r="CG17" s="135">
        <f>'★決算統計　普通税'!CZ19</f>
        <v>10181246</v>
      </c>
      <c r="CH17" s="124">
        <f>'★決算統計　普通税'!DC19</f>
        <v>10085648</v>
      </c>
      <c r="CI17" s="31">
        <f>'★決算統計　普通税'!DD19</f>
        <v>28567</v>
      </c>
      <c r="CJ17" s="124">
        <f>'★決算統計　普通税'!DE19</f>
        <v>10114215</v>
      </c>
      <c r="CK17" s="127">
        <f>'★徴収率　普通税'!AJ19</f>
        <v>99.807957483453322</v>
      </c>
      <c r="CL17" s="142">
        <f>'★徴収率　普通税'!AK19</f>
        <v>37.493437631247374</v>
      </c>
      <c r="CM17" s="127">
        <f>'★徴収率　普通税'!AL19</f>
        <v>99.341622822982572</v>
      </c>
      <c r="CN17" s="135">
        <f>'★決算統計　普通税'!DG19</f>
        <v>3665200</v>
      </c>
      <c r="CO17" s="37">
        <f>'★決算統計　普通税'!DH19</f>
        <v>27636</v>
      </c>
      <c r="CP17" s="135">
        <f>'★決算統計　普通税'!DI19</f>
        <v>3692836</v>
      </c>
      <c r="CQ17" s="31">
        <f>'★決算統計　普通税'!DL19</f>
        <v>3658162</v>
      </c>
      <c r="CR17" s="124">
        <f>'★決算統計　普通税'!DM19</f>
        <v>10362</v>
      </c>
      <c r="CS17" s="124">
        <f>'★決算統計　普通税'!DN19</f>
        <v>3668524</v>
      </c>
      <c r="CT17" s="142">
        <f>IF('★徴収率　普通税'!AM19="－",0,'★徴収率　普通税'!AM19)</f>
        <v>99.807977736549162</v>
      </c>
      <c r="CU17" s="127">
        <f>IF('★徴収率　普通税'!AN19="－",0,'★徴収率　普通税'!AN19)</f>
        <v>37.494572297003906</v>
      </c>
      <c r="CV17" s="142">
        <f>IF('★徴収率　普通税'!AO19="－",0,'★徴収率　普通税'!AO19)</f>
        <v>99.341644199742419</v>
      </c>
      <c r="CW17" s="37">
        <f>'★決算統計　普通税'!DP19</f>
        <v>239540</v>
      </c>
      <c r="CX17" s="135">
        <f>'★決算統計　普通税'!DQ19</f>
        <v>0</v>
      </c>
      <c r="CY17" s="37">
        <f>'★決算統計　普通税'!DR19</f>
        <v>239540</v>
      </c>
      <c r="CZ17" s="124">
        <f>'★決算統計　普通税'!DU19</f>
        <v>239540</v>
      </c>
      <c r="DA17" s="31">
        <f>'★決算統計　普通税'!DV19</f>
        <v>0</v>
      </c>
      <c r="DB17" s="124">
        <f>'★決算統計　普通税'!DW19</f>
        <v>239540</v>
      </c>
      <c r="DC17" s="127">
        <f>IF('★徴収率　普通税'!AP19="－",0,'★徴収率　普通税'!AP19)</f>
        <v>100</v>
      </c>
      <c r="DD17" s="142">
        <f>IF('★徴収率　普通税'!AQ19="－",0,'★徴収率　普通税'!AQ19)</f>
        <v>0</v>
      </c>
      <c r="DE17" s="142">
        <f>'★徴収率　普通税'!AR19</f>
        <v>100</v>
      </c>
      <c r="DF17" s="152" t="s">
        <v>258</v>
      </c>
      <c r="DG17" s="152" t="s">
        <v>258</v>
      </c>
      <c r="DH17" s="37">
        <f>'★決算統計　普通税'!EA19</f>
        <v>373366</v>
      </c>
      <c r="DI17" s="152" t="s">
        <v>258</v>
      </c>
      <c r="DJ17" s="128" t="s">
        <v>258</v>
      </c>
      <c r="DK17" s="124">
        <f>'★決算統計　普通税'!EF19</f>
        <v>357754</v>
      </c>
      <c r="DL17" s="127" t="str">
        <f>'★徴収率　普通税'!AS19</f>
        <v>－</v>
      </c>
      <c r="DM17" s="142" t="str">
        <f>'★徴収率　普通税'!AT19</f>
        <v>－</v>
      </c>
      <c r="DN17" s="142">
        <f>'★徴収率　普通税'!AU19</f>
        <v>95.818580159950301</v>
      </c>
      <c r="DO17" s="152" t="s">
        <v>258</v>
      </c>
      <c r="DP17" s="128" t="s">
        <v>258</v>
      </c>
      <c r="DQ17" s="124">
        <f>'★決算統計　普通税'!EJ19</f>
        <v>21252</v>
      </c>
      <c r="DR17" s="128" t="s">
        <v>258</v>
      </c>
      <c r="DS17" s="152" t="s">
        <v>258</v>
      </c>
      <c r="DT17" s="31">
        <f>'★決算統計　普通税'!EO19</f>
        <v>21252</v>
      </c>
      <c r="DU17" s="142" t="str">
        <f>'★徴収率　普通税'!AV19</f>
        <v>－</v>
      </c>
      <c r="DV17" s="127" t="str">
        <f>'★徴収率　普通税'!AW19</f>
        <v>－</v>
      </c>
      <c r="DW17" s="142">
        <f>'★徴収率　普通税'!AX19</f>
        <v>100</v>
      </c>
      <c r="DX17" s="31">
        <f>'★決算統計　普通税'!EQ19</f>
        <v>336020</v>
      </c>
      <c r="DY17" s="124">
        <f>'★決算統計　普通税'!ER19</f>
        <v>16094</v>
      </c>
      <c r="DZ17" s="31">
        <f>'★決算統計　普通税'!ES19</f>
        <v>352114</v>
      </c>
      <c r="EA17" s="124">
        <f>'★決算統計　普通税'!EV19</f>
        <v>331708</v>
      </c>
      <c r="EB17" s="31">
        <f>'★決算統計　普通税'!EW19</f>
        <v>4794</v>
      </c>
      <c r="EC17" s="124">
        <f>'★決算統計　普通税'!EX19</f>
        <v>336502</v>
      </c>
      <c r="ED17" s="127">
        <f>'★徴収率　普通税'!AY19</f>
        <v>98.716743051008876</v>
      </c>
      <c r="EE17" s="142">
        <f>'★徴収率　普通税'!AZ19</f>
        <v>29.787498446626071</v>
      </c>
      <c r="EF17" s="127">
        <f>'★徴収率　普通税'!BA19</f>
        <v>95.566208671055392</v>
      </c>
      <c r="EG17" s="135">
        <f>'★決算統計　普通税'!EZ19</f>
        <v>1693267</v>
      </c>
      <c r="EH17" s="37">
        <f>'★決算統計　普通税'!FA19</f>
        <v>0</v>
      </c>
      <c r="EI17" s="135">
        <f>'★決算統計　普通税'!FB19</f>
        <v>1693267</v>
      </c>
      <c r="EJ17" s="31">
        <f>'★決算統計　普通税'!FE19</f>
        <v>1693267</v>
      </c>
      <c r="EK17" s="124">
        <f>'★決算統計　普通税'!FF19</f>
        <v>0</v>
      </c>
      <c r="EL17" s="31">
        <f>'★決算統計　普通税'!FG19</f>
        <v>1693267</v>
      </c>
      <c r="EM17" s="142">
        <f>IF('★徴収率　普通税'!BB19="－",0,'★徴収率　普通税'!BB19)</f>
        <v>100</v>
      </c>
      <c r="EN17" s="127">
        <f>IF('★徴収率　普通税'!BC19="－",0,'★徴収率　普通税'!BC19)</f>
        <v>0</v>
      </c>
      <c r="EO17" s="142">
        <f>IF('★徴収率　普通税'!BD19="－",0,'★徴収率　普通税'!BD19)</f>
        <v>100</v>
      </c>
      <c r="EP17" s="133">
        <f>'★決算統計　普通税'!FR19</f>
        <v>0</v>
      </c>
      <c r="EQ17" s="154">
        <f>'★決算統計　普通税'!FS19</f>
        <v>0</v>
      </c>
      <c r="ER17" s="133">
        <f>'★決算統計　普通税'!FT19</f>
        <v>0</v>
      </c>
      <c r="ES17" s="124">
        <f>'★決算統計　普通税'!FW19</f>
        <v>0</v>
      </c>
      <c r="ET17" s="31">
        <f>'★決算統計　普通税'!FX19</f>
        <v>0</v>
      </c>
      <c r="EU17" s="124">
        <f>'★決算統計　普通税'!FY19</f>
        <v>0</v>
      </c>
      <c r="EV17" s="127">
        <f>IF('★徴収率　普通税'!BH19="－",0,'★徴収率　普通税'!BH19)</f>
        <v>0</v>
      </c>
      <c r="EW17" s="142">
        <f>IF('★徴収率　普通税'!BI19="－",0,'★徴収率　普通税'!BI19)</f>
        <v>0</v>
      </c>
      <c r="EX17" s="127">
        <f>IF('★徴収率　普通税'!BJ19="－",0,'★徴収率　普通税'!BJ19)</f>
        <v>0</v>
      </c>
      <c r="EY17" s="156" t="s">
        <v>258</v>
      </c>
      <c r="EZ17" s="129" t="s">
        <v>258</v>
      </c>
      <c r="FA17" s="156" t="s">
        <v>258</v>
      </c>
      <c r="FB17" s="130" t="s">
        <v>258</v>
      </c>
      <c r="FC17" s="157" t="s">
        <v>258</v>
      </c>
      <c r="FD17" s="130" t="s">
        <v>258</v>
      </c>
      <c r="FE17" s="158" t="s">
        <v>258</v>
      </c>
      <c r="FF17" s="131" t="s">
        <v>258</v>
      </c>
      <c r="FG17" s="158" t="s">
        <v>258</v>
      </c>
      <c r="FH17" s="37">
        <f>'★決算統計　目的税'!U19</f>
        <v>0</v>
      </c>
      <c r="FI17" s="135">
        <f>'★決算統計　目的税'!V19</f>
        <v>0</v>
      </c>
      <c r="FJ17" s="37">
        <f>'★決算統計　目的税'!W19</f>
        <v>0</v>
      </c>
      <c r="FK17" s="135">
        <f>'★決算統計　目的税'!Z19</f>
        <v>0</v>
      </c>
      <c r="FL17" s="37">
        <f>'★決算統計　目的税'!AA19</f>
        <v>0</v>
      </c>
      <c r="FM17" s="135">
        <f>'★決算統計　目的税'!AB19</f>
        <v>0</v>
      </c>
      <c r="FN17" s="131">
        <f>IF('★徴収率　目的税'!I19="－",0,'★徴収率　目的税'!I19)</f>
        <v>0</v>
      </c>
      <c r="FO17" s="158">
        <f>IF('★徴収率　目的税'!J19="－",0,'★徴収率　目的税'!J19)</f>
        <v>0</v>
      </c>
      <c r="FP17" s="131">
        <f>IF('★徴収率　目的税'!K19="－",0,'★徴収率　目的税'!K19)</f>
        <v>0</v>
      </c>
      <c r="FQ17" s="157" t="s">
        <v>258</v>
      </c>
      <c r="FR17" s="130" t="s">
        <v>258</v>
      </c>
      <c r="FS17" s="157" t="s">
        <v>258</v>
      </c>
      <c r="FT17" s="130" t="s">
        <v>258</v>
      </c>
      <c r="FU17" s="157" t="s">
        <v>258</v>
      </c>
      <c r="FV17" s="130" t="s">
        <v>258</v>
      </c>
      <c r="FW17" s="157" t="s">
        <v>258</v>
      </c>
      <c r="FX17" s="130" t="s">
        <v>258</v>
      </c>
      <c r="FY17" s="157" t="s">
        <v>258</v>
      </c>
      <c r="FZ17" s="31">
        <f>'★決算統計　目的税'!AM19</f>
        <v>4410635</v>
      </c>
      <c r="GA17" s="124">
        <f>'★決算統計　目的税'!AN19</f>
        <v>35355</v>
      </c>
      <c r="GB17" s="31">
        <f>'★決算統計　目的税'!AO19</f>
        <v>4445990</v>
      </c>
      <c r="GC17" s="124">
        <f>'★決算統計　目的税'!AR19</f>
        <v>4402241</v>
      </c>
      <c r="GD17" s="31">
        <f>'★決算統計　目的税'!AS19</f>
        <v>13255</v>
      </c>
      <c r="GE17" s="124">
        <f>'★決算統計　目的税'!AT19</f>
        <v>4415496</v>
      </c>
      <c r="GF17" s="127">
        <f>'★徴収率　目的税'!O19</f>
        <v>99.809687267252897</v>
      </c>
      <c r="GG17" s="142">
        <f>'★徴収率　目的税'!P19</f>
        <v>37.491161080469524</v>
      </c>
      <c r="GH17" s="127">
        <f>'★徴収率　目的税'!Q19</f>
        <v>99.314123513548154</v>
      </c>
      <c r="GI17" s="156" t="s">
        <v>258</v>
      </c>
      <c r="GJ17" s="129" t="s">
        <v>258</v>
      </c>
      <c r="GK17" s="156" t="s">
        <v>258</v>
      </c>
      <c r="GL17" s="130" t="s">
        <v>258</v>
      </c>
      <c r="GM17" s="157" t="s">
        <v>258</v>
      </c>
      <c r="GN17" s="130" t="s">
        <v>258</v>
      </c>
      <c r="GO17" s="158" t="s">
        <v>258</v>
      </c>
      <c r="GP17" s="131" t="s">
        <v>258</v>
      </c>
      <c r="GQ17" s="158" t="s">
        <v>258</v>
      </c>
      <c r="GR17" s="31">
        <f>'★決算統計　目的税'!DG19</f>
        <v>50911680</v>
      </c>
      <c r="GS17" s="124">
        <f>'★決算統計　目的税'!DH19</f>
        <v>676005</v>
      </c>
      <c r="GT17" s="31">
        <f>'★決算統計　目的税'!DI19</f>
        <v>51608937</v>
      </c>
      <c r="GU17" s="124">
        <f>'★決算統計　目的税'!DL19</f>
        <v>50695683</v>
      </c>
      <c r="GV17" s="31">
        <f>'★決算統計　目的税'!DM19</f>
        <v>242767</v>
      </c>
      <c r="GW17" s="124">
        <f>'★決算統計　目的税'!DN19</f>
        <v>50959702</v>
      </c>
      <c r="GX17" s="127">
        <f>'★徴収率　目的税'!AM19</f>
        <v>99.575741755133592</v>
      </c>
      <c r="GY17" s="142">
        <f>'★徴収率　目的税'!AN19</f>
        <v>35.912012485114751</v>
      </c>
      <c r="GZ17" s="127">
        <f>'★徴収率　目的税'!AO19</f>
        <v>98.742010516511897</v>
      </c>
      <c r="HA17" s="157" t="s">
        <v>258</v>
      </c>
      <c r="HB17" s="130" t="s">
        <v>258</v>
      </c>
      <c r="HC17" s="157" t="s">
        <v>258</v>
      </c>
      <c r="HD17" s="130" t="s">
        <v>258</v>
      </c>
      <c r="HE17" s="157" t="s">
        <v>258</v>
      </c>
      <c r="HF17" s="130" t="s">
        <v>258</v>
      </c>
      <c r="HG17" s="157" t="s">
        <v>258</v>
      </c>
      <c r="HH17" s="130" t="s">
        <v>258</v>
      </c>
      <c r="HI17" s="157" t="s">
        <v>258</v>
      </c>
      <c r="HJ17" s="31">
        <f>'★決算統計　目的税'!DY19</f>
        <v>5559640</v>
      </c>
      <c r="HK17" s="124">
        <f>'★決算統計　目的税'!DZ19</f>
        <v>1251793</v>
      </c>
      <c r="HL17" s="31">
        <f>'★決算統計　目的税'!EA19</f>
        <v>6811433</v>
      </c>
      <c r="HM17" s="124">
        <f>'★決算統計　目的税'!ED19</f>
        <v>5256317</v>
      </c>
      <c r="HN17" s="31">
        <f>'★決算統計　目的税'!EE19</f>
        <v>349761</v>
      </c>
      <c r="HO17" s="124">
        <f>'★決算統計　目的税'!EF19</f>
        <v>5606078</v>
      </c>
      <c r="HP17" s="127">
        <f>'★徴収率　目的税'!AS19</f>
        <v>94.544197106287456</v>
      </c>
      <c r="HQ17" s="142">
        <f>'★徴収率　目的税'!AT19</f>
        <v>27.940801714021408</v>
      </c>
      <c r="HR17" s="142">
        <f>'★徴収率　目的税'!AU19</f>
        <v>82.303943971848497</v>
      </c>
    </row>
    <row r="18" spans="1:226">
      <c r="A18" s="124" t="s">
        <v>38</v>
      </c>
      <c r="B18" s="135">
        <f>'★決算統計　普通税'!U20</f>
        <v>17475707</v>
      </c>
      <c r="C18" s="135">
        <f>'★決算統計　普通税'!V20</f>
        <v>270353</v>
      </c>
      <c r="D18" s="135">
        <f>'★決算統計　普通税'!W20</f>
        <v>17746060</v>
      </c>
      <c r="E18" s="137">
        <f>'★決算統計　普通税'!Z20</f>
        <v>17363713</v>
      </c>
      <c r="F18" s="137">
        <f>'★決算統計　普通税'!AA20</f>
        <v>117454</v>
      </c>
      <c r="G18" s="137">
        <f>'★決算統計　普通税'!AB20</f>
        <v>17481167</v>
      </c>
      <c r="H18" s="139">
        <f>'★徴収率　普通税'!I20</f>
        <v>99.359144668653471</v>
      </c>
      <c r="I18" s="139">
        <f>'★徴収率　普通税'!J20</f>
        <v>43.444681582967455</v>
      </c>
      <c r="J18" s="139">
        <f>'★徴収率　普通税'!K20</f>
        <v>98.507313736119457</v>
      </c>
      <c r="K18" s="135">
        <f>'★決算統計　普通税'!AD20</f>
        <v>433044</v>
      </c>
      <c r="L18" s="135">
        <f>'★決算統計　普通税'!AE20</f>
        <v>7634</v>
      </c>
      <c r="M18" s="135">
        <f>'★決算統計　普通税'!AF20</f>
        <v>440678</v>
      </c>
      <c r="N18" s="124">
        <f>'★決算統計　普通税'!AI20</f>
        <v>430058</v>
      </c>
      <c r="O18" s="124">
        <f>'★決算統計　普通税'!AJ20</f>
        <v>3365</v>
      </c>
      <c r="P18" s="124">
        <f>'★決算統計　普通税'!AK20</f>
        <v>433423</v>
      </c>
      <c r="Q18" s="142">
        <f>'★徴収率　普通税'!L20</f>
        <v>99.310462678157421</v>
      </c>
      <c r="R18" s="142">
        <f>'★徴収率　普通税'!M20</f>
        <v>44.079119727534717</v>
      </c>
      <c r="S18" s="142">
        <f>'★徴収率　普通税'!N20</f>
        <v>98.353673203563602</v>
      </c>
      <c r="T18" s="37">
        <f>'★決算統計　普通税'!AM20</f>
        <v>14123486</v>
      </c>
      <c r="U18" s="135">
        <f>'★決算統計　普通税'!AN20</f>
        <v>248983</v>
      </c>
      <c r="V18" s="37">
        <f>'★決算統計　普通税'!AO20</f>
        <v>14372469</v>
      </c>
      <c r="W18" s="124">
        <f>'★決算統計　普通税'!AR20</f>
        <v>14015971</v>
      </c>
      <c r="X18" s="124">
        <f>'★決算統計　普通税'!AS20</f>
        <v>109731</v>
      </c>
      <c r="Y18" s="124">
        <f>'★決算統計　普通税'!AT20</f>
        <v>14125702</v>
      </c>
      <c r="Z18" s="142">
        <f>'★徴収率　普通税'!O20</f>
        <v>99.238750263214044</v>
      </c>
      <c r="AA18" s="127">
        <f>'★徴収率　普通税'!P20</f>
        <v>44.071683608921091</v>
      </c>
      <c r="AB18" s="142">
        <f>'★徴収率　普通税'!Q20</f>
        <v>98.28305769871551</v>
      </c>
      <c r="AC18" s="37">
        <f>'★決算統計　普通税'!AV20</f>
        <v>136819</v>
      </c>
      <c r="AD18" s="135">
        <f>'★決算統計　普通税'!AW20</f>
        <v>0</v>
      </c>
      <c r="AE18" s="37">
        <f>'★決算統計　普通税'!AX20</f>
        <v>136819</v>
      </c>
      <c r="AF18" s="124">
        <f>'★決算統計　普通税'!BA20</f>
        <v>136819</v>
      </c>
      <c r="AG18" s="31">
        <f>'★決算統計　普通税'!BB20</f>
        <v>0</v>
      </c>
      <c r="AH18" s="124">
        <f>'★決算統計　普通税'!BC20</f>
        <v>136819</v>
      </c>
      <c r="AI18" s="127">
        <f>'★徴収率　普通税'!R20</f>
        <v>100</v>
      </c>
      <c r="AJ18" s="142">
        <f>IF('★徴収率　普通税'!S20="－",0,'★徴収率　普通税'!S20)</f>
        <v>0</v>
      </c>
      <c r="AK18" s="142">
        <f>'★徴収率　普通税'!T20</f>
        <v>100</v>
      </c>
      <c r="AL18" s="135">
        <f>'★決算統計　普通税'!BE20</f>
        <v>754862</v>
      </c>
      <c r="AM18" s="37">
        <f>'★決算統計　普通税'!BF20</f>
        <v>3552</v>
      </c>
      <c r="AN18" s="135">
        <f>'★決算統計　普通税'!BG20</f>
        <v>758414</v>
      </c>
      <c r="AO18" s="31">
        <f>'★決算統計　普通税'!BJ20</f>
        <v>754560</v>
      </c>
      <c r="AP18" s="124">
        <f>'★決算統計　普通税'!BK20</f>
        <v>1127</v>
      </c>
      <c r="AQ18" s="31">
        <f>'★決算統計　普通税'!BL20</f>
        <v>755687</v>
      </c>
      <c r="AR18" s="142">
        <f>'★徴収率　普通税'!U20</f>
        <v>99.959992687405119</v>
      </c>
      <c r="AS18" s="127">
        <f>'★徴収率　普通税'!V20</f>
        <v>31.728603603603606</v>
      </c>
      <c r="AT18" s="142">
        <f>'★徴収率　普通税'!W20</f>
        <v>99.640433852750604</v>
      </c>
      <c r="AU18" s="37">
        <f>'★決算統計　普通税'!BN20</f>
        <v>2164315</v>
      </c>
      <c r="AV18" s="135">
        <f>'★決算統計　普通税'!BO20</f>
        <v>10184</v>
      </c>
      <c r="AW18" s="135">
        <f>'★決算統計　普通税'!BP20</f>
        <v>2174499</v>
      </c>
      <c r="AX18" s="124">
        <f>'★決算統計　普通税'!BS20</f>
        <v>2163124</v>
      </c>
      <c r="AY18" s="31">
        <f>'★決算統計　普通税'!BT20</f>
        <v>3231</v>
      </c>
      <c r="AZ18" s="124">
        <f>'★決算統計　普通税'!BU20</f>
        <v>2166355</v>
      </c>
      <c r="BA18" s="127">
        <f>'★徴収率　普通税'!X20</f>
        <v>99.944971041645971</v>
      </c>
      <c r="BB18" s="142">
        <f>IF('★徴収率　普通税'!Y20="－",0,'★徴収率　普通税'!Y20)</f>
        <v>31.726237234878241</v>
      </c>
      <c r="BC18" s="127">
        <f>'★徴収率　普通税'!Z20</f>
        <v>99.625476948943188</v>
      </c>
      <c r="BD18" s="135">
        <f>'★決算統計　普通税'!BW20</f>
        <v>16637373</v>
      </c>
      <c r="BE18" s="37">
        <f>'★決算統計　普通税'!BX20</f>
        <v>341496</v>
      </c>
      <c r="BF18" s="135">
        <f>'★決算統計　普通税'!BY20</f>
        <v>16978869</v>
      </c>
      <c r="BG18" s="31">
        <f>'★決算統計　普通税'!CB20</f>
        <v>16570169</v>
      </c>
      <c r="BH18" s="124">
        <f>'★決算統計　普通税'!CC20</f>
        <v>118604</v>
      </c>
      <c r="BI18" s="124">
        <f>'★決算統計　普通税'!CD20</f>
        <v>16688773</v>
      </c>
      <c r="BJ18" s="142">
        <f>'★徴収率　普通税'!AA20</f>
        <v>99.596066037588983</v>
      </c>
      <c r="BK18" s="127">
        <f>'★徴収率　普通税'!AB20</f>
        <v>34.730714268981188</v>
      </c>
      <c r="BL18" s="142">
        <f>'★徴収率　普通税'!AC20</f>
        <v>98.291429187656732</v>
      </c>
      <c r="BM18" s="37">
        <f>'★決算統計　普通税'!CF20</f>
        <v>16360634</v>
      </c>
      <c r="BN18" s="135">
        <f>'★決算統計　普通税'!CG20</f>
        <v>341496</v>
      </c>
      <c r="BO18" s="37">
        <f>'★決算統計　普通税'!CH20</f>
        <v>16702130</v>
      </c>
      <c r="BP18" s="124">
        <f>'★決算統計　普通税'!CK20</f>
        <v>16293430</v>
      </c>
      <c r="BQ18" s="31">
        <f>'★決算統計　普通税'!CL20</f>
        <v>118604</v>
      </c>
      <c r="BR18" s="124">
        <f>'★決算統計　普通税'!CM20</f>
        <v>16412034</v>
      </c>
      <c r="BS18" s="127">
        <f>'★徴収率　普通税'!AD20</f>
        <v>99.589233522368389</v>
      </c>
      <c r="BT18" s="142">
        <f>'★徴収率　普通税'!AE20</f>
        <v>34.730714268981188</v>
      </c>
      <c r="BU18" s="142">
        <f>'★徴収率　普通税'!AF20</f>
        <v>98.263119733830351</v>
      </c>
      <c r="BV18" s="135">
        <f>'★決算統計　普通税'!CO20</f>
        <v>7136074</v>
      </c>
      <c r="BW18" s="135">
        <f>'★決算統計　普通税'!CP20</f>
        <v>148961</v>
      </c>
      <c r="BX18" s="37">
        <f>'★決算統計　普通税'!CQ20</f>
        <v>7285035</v>
      </c>
      <c r="BY18" s="124">
        <f>'★決算統計　普通税'!CT20</f>
        <v>7106747</v>
      </c>
      <c r="BZ18" s="31">
        <f>'★決算統計　普通税'!CU20</f>
        <v>51735</v>
      </c>
      <c r="CA18" s="124">
        <f>'★決算統計　普通税'!CV20</f>
        <v>7158482</v>
      </c>
      <c r="CB18" s="127">
        <f>'★徴収率　普通税'!AG20</f>
        <v>99.589031728090262</v>
      </c>
      <c r="CC18" s="142">
        <f>'★徴収率　普通税'!AH20</f>
        <v>34.730567061177084</v>
      </c>
      <c r="CD18" s="127">
        <f>'★徴収率　普通税'!AI20</f>
        <v>98.262836074226129</v>
      </c>
      <c r="CE18" s="135">
        <f>'★決算統計　普通税'!CX20</f>
        <v>7124580</v>
      </c>
      <c r="CF18" s="37">
        <f>'★決算統計　普通税'!CY20</f>
        <v>148721</v>
      </c>
      <c r="CG18" s="135">
        <f>'★決算統計　普通税'!CZ20</f>
        <v>7273301</v>
      </c>
      <c r="CH18" s="124">
        <f>'★決算統計　普通税'!DC20</f>
        <v>7095976</v>
      </c>
      <c r="CI18" s="31">
        <f>'★決算統計　普通税'!DD20</f>
        <v>51652</v>
      </c>
      <c r="CJ18" s="124">
        <f>'★決算統計　普通税'!DE20</f>
        <v>7147628</v>
      </c>
      <c r="CK18" s="127">
        <f>'★徴収率　普通税'!AJ20</f>
        <v>99.598516684492282</v>
      </c>
      <c r="CL18" s="142">
        <f>'★徴収率　普通税'!AK20</f>
        <v>34.730804661076782</v>
      </c>
      <c r="CM18" s="127">
        <f>'★徴収率　普通税'!AL20</f>
        <v>98.272132557142896</v>
      </c>
      <c r="CN18" s="135">
        <f>'★決算統計　普通税'!DG20</f>
        <v>2099980</v>
      </c>
      <c r="CO18" s="37">
        <f>'★決算統計　普通税'!DH20</f>
        <v>43814</v>
      </c>
      <c r="CP18" s="135">
        <f>'★決算統計　普通税'!DI20</f>
        <v>2143794</v>
      </c>
      <c r="CQ18" s="31">
        <f>'★決算統計　普通税'!DL20</f>
        <v>2090707</v>
      </c>
      <c r="CR18" s="124">
        <f>'★決算統計　普通税'!DM20</f>
        <v>15217</v>
      </c>
      <c r="CS18" s="124">
        <f>'★決算統計　普通税'!DN20</f>
        <v>2105924</v>
      </c>
      <c r="CT18" s="142">
        <f>IF('★徴収率　普通税'!AM20="－",0,'★徴収率　普通税'!AM20)</f>
        <v>99.558424365946337</v>
      </c>
      <c r="CU18" s="127">
        <f>IF('★徴収率　普通税'!AN20="－",0,'★徴収率　普通税'!AN20)</f>
        <v>34.730907928972478</v>
      </c>
      <c r="CV18" s="142">
        <f>IF('★徴収率　普通税'!AO20="－",0,'★徴収率　普通税'!AO20)</f>
        <v>98.233505644665485</v>
      </c>
      <c r="CW18" s="37">
        <f>'★決算統計　普通税'!DP20</f>
        <v>276739</v>
      </c>
      <c r="CX18" s="135">
        <f>'★決算統計　普通税'!DQ20</f>
        <v>0</v>
      </c>
      <c r="CY18" s="37">
        <f>'★決算統計　普通税'!DR20</f>
        <v>276739</v>
      </c>
      <c r="CZ18" s="124">
        <f>'★決算統計　普通税'!DU20</f>
        <v>276739</v>
      </c>
      <c r="DA18" s="31">
        <f>'★決算統計　普通税'!DV20</f>
        <v>0</v>
      </c>
      <c r="DB18" s="124">
        <f>'★決算統計　普通税'!DW20</f>
        <v>276739</v>
      </c>
      <c r="DC18" s="127">
        <f>IF('★徴収率　普通税'!AP20="－",0,'★徴収率　普通税'!AP20)</f>
        <v>100</v>
      </c>
      <c r="DD18" s="142">
        <f>IF('★徴収率　普通税'!AQ20="－",0,'★徴収率　普通税'!AQ20)</f>
        <v>0</v>
      </c>
      <c r="DE18" s="142">
        <f>'★徴収率　普通税'!AR20</f>
        <v>100</v>
      </c>
      <c r="DF18" s="152" t="s">
        <v>258</v>
      </c>
      <c r="DG18" s="152" t="s">
        <v>258</v>
      </c>
      <c r="DH18" s="37">
        <f>'★決算統計　普通税'!EA20</f>
        <v>457183</v>
      </c>
      <c r="DI18" s="152" t="s">
        <v>258</v>
      </c>
      <c r="DJ18" s="128" t="s">
        <v>258</v>
      </c>
      <c r="DK18" s="124">
        <f>'★決算統計　普通税'!EF20</f>
        <v>429781</v>
      </c>
      <c r="DL18" s="127" t="str">
        <f>'★徴収率　普通税'!AS20</f>
        <v>－</v>
      </c>
      <c r="DM18" s="142" t="str">
        <f>'★徴収率　普通税'!AT20</f>
        <v>－</v>
      </c>
      <c r="DN18" s="142">
        <f>'★徴収率　普通税'!AU20</f>
        <v>94.006338818372512</v>
      </c>
      <c r="DO18" s="152" t="s">
        <v>258</v>
      </c>
      <c r="DP18" s="128" t="s">
        <v>258</v>
      </c>
      <c r="DQ18" s="124">
        <f>'★決算統計　普通税'!EJ20</f>
        <v>30976</v>
      </c>
      <c r="DR18" s="128" t="s">
        <v>258</v>
      </c>
      <c r="DS18" s="152" t="s">
        <v>258</v>
      </c>
      <c r="DT18" s="31">
        <f>'★決算統計　普通税'!EO20</f>
        <v>30976</v>
      </c>
      <c r="DU18" s="142" t="str">
        <f>'★徴収率　普通税'!AV20</f>
        <v>－</v>
      </c>
      <c r="DV18" s="127" t="str">
        <f>'★徴収率　普通税'!AW20</f>
        <v>－</v>
      </c>
      <c r="DW18" s="142">
        <f>'★徴収率　普通税'!AX20</f>
        <v>100</v>
      </c>
      <c r="DX18" s="31">
        <f>'★決算統計　普通税'!EQ20</f>
        <v>403312</v>
      </c>
      <c r="DY18" s="124">
        <f>'★決算統計　普通税'!ER20</f>
        <v>22895</v>
      </c>
      <c r="DZ18" s="31">
        <f>'★決算統計　普通税'!ES20</f>
        <v>426207</v>
      </c>
      <c r="EA18" s="124">
        <f>'★決算統計　普通税'!EV20</f>
        <v>393457</v>
      </c>
      <c r="EB18" s="31">
        <f>'★決算統計　普通税'!EW20</f>
        <v>5348</v>
      </c>
      <c r="EC18" s="124">
        <f>'★決算統計　普通税'!EX20</f>
        <v>398805</v>
      </c>
      <c r="ED18" s="127">
        <f>'★徴収率　普通税'!AY20</f>
        <v>97.556482326337928</v>
      </c>
      <c r="EE18" s="142">
        <f>'★徴収率　普通税'!AZ20</f>
        <v>23.358811967678534</v>
      </c>
      <c r="EF18" s="127">
        <f>'★徴収率　普通税'!BA20</f>
        <v>93.570729715842305</v>
      </c>
      <c r="EG18" s="135">
        <f>'★決算統計　普通税'!EZ20</f>
        <v>1959065</v>
      </c>
      <c r="EH18" s="37">
        <f>'★決算統計　普通税'!FA20</f>
        <v>16</v>
      </c>
      <c r="EI18" s="135">
        <f>'★決算統計　普通税'!FB20</f>
        <v>1959081</v>
      </c>
      <c r="EJ18" s="31">
        <f>'★決算統計　普通税'!FE20</f>
        <v>1959065</v>
      </c>
      <c r="EK18" s="124">
        <f>'★決算統計　普通税'!FF20</f>
        <v>0</v>
      </c>
      <c r="EL18" s="31">
        <f>'★決算統計　普通税'!FG20</f>
        <v>1959065</v>
      </c>
      <c r="EM18" s="142">
        <f>IF('★徴収率　普通税'!BB20="－",0,'★徴収率　普通税'!BB20)</f>
        <v>100</v>
      </c>
      <c r="EN18" s="127">
        <f>IF('★徴収率　普通税'!BC20="－",0,'★徴収率　普通税'!BC20)</f>
        <v>0</v>
      </c>
      <c r="EO18" s="142">
        <f>IF('★徴収率　普通税'!BD20="－",0,'★徴収率　普通税'!BD20)</f>
        <v>99.999183290532656</v>
      </c>
      <c r="EP18" s="37">
        <f>'★決算統計　普通税'!FR20</f>
        <v>0</v>
      </c>
      <c r="EQ18" s="135">
        <f>'★決算統計　普通税'!FS20</f>
        <v>0</v>
      </c>
      <c r="ER18" s="37">
        <f>'★決算統計　普通税'!FT20</f>
        <v>0</v>
      </c>
      <c r="ES18" s="124">
        <f>'★決算統計　普通税'!FW20</f>
        <v>0</v>
      </c>
      <c r="ET18" s="31">
        <f>'★決算統計　普通税'!FX20</f>
        <v>0</v>
      </c>
      <c r="EU18" s="124">
        <f>'★決算統計　普通税'!FY20</f>
        <v>0</v>
      </c>
      <c r="EV18" s="127">
        <f>IF('★徴収率　普通税'!BH20="－",0,'★徴収率　普通税'!BH20)</f>
        <v>0</v>
      </c>
      <c r="EW18" s="142">
        <f>IF('★徴収率　普通税'!BI20="－",0,'★徴収率　普通税'!BI20)</f>
        <v>0</v>
      </c>
      <c r="EX18" s="127">
        <f>IF('★徴収率　普通税'!BJ20="－",0,'★徴収率　普通税'!BJ20)</f>
        <v>0</v>
      </c>
      <c r="EY18" s="156" t="s">
        <v>258</v>
      </c>
      <c r="EZ18" s="129" t="s">
        <v>258</v>
      </c>
      <c r="FA18" s="156" t="s">
        <v>258</v>
      </c>
      <c r="FB18" s="130" t="s">
        <v>258</v>
      </c>
      <c r="FC18" s="157" t="s">
        <v>258</v>
      </c>
      <c r="FD18" s="130" t="s">
        <v>258</v>
      </c>
      <c r="FE18" s="158" t="s">
        <v>258</v>
      </c>
      <c r="FF18" s="131" t="s">
        <v>258</v>
      </c>
      <c r="FG18" s="158" t="s">
        <v>258</v>
      </c>
      <c r="FH18" s="37">
        <f>'★決算統計　目的税'!U20</f>
        <v>3304</v>
      </c>
      <c r="FI18" s="135">
        <f>'★決算統計　目的税'!V20</f>
        <v>0</v>
      </c>
      <c r="FJ18" s="37">
        <f>'★決算統計　目的税'!W20</f>
        <v>3304</v>
      </c>
      <c r="FK18" s="135">
        <f>'★決算統計　目的税'!Z20</f>
        <v>3304</v>
      </c>
      <c r="FL18" s="37">
        <f>'★決算統計　目的税'!AA20</f>
        <v>0</v>
      </c>
      <c r="FM18" s="135">
        <f>'★決算統計　目的税'!AB20</f>
        <v>3304</v>
      </c>
      <c r="FN18" s="131">
        <f>'★徴収率　目的税'!I20</f>
        <v>100</v>
      </c>
      <c r="FO18" s="158">
        <f>IF('★徴収率　目的税'!J20="－",0,'★徴収率　目的税'!J20)</f>
        <v>0</v>
      </c>
      <c r="FP18" s="131">
        <f>'★徴収率　目的税'!K20</f>
        <v>100</v>
      </c>
      <c r="FQ18" s="157" t="s">
        <v>258</v>
      </c>
      <c r="FR18" s="130" t="s">
        <v>258</v>
      </c>
      <c r="FS18" s="157" t="s">
        <v>258</v>
      </c>
      <c r="FT18" s="130" t="s">
        <v>258</v>
      </c>
      <c r="FU18" s="157" t="s">
        <v>258</v>
      </c>
      <c r="FV18" s="130" t="s">
        <v>258</v>
      </c>
      <c r="FW18" s="157" t="s">
        <v>258</v>
      </c>
      <c r="FX18" s="130" t="s">
        <v>258</v>
      </c>
      <c r="FY18" s="157" t="s">
        <v>258</v>
      </c>
      <c r="FZ18" s="31">
        <f>'★決算統計　目的税'!AM20</f>
        <v>3442976</v>
      </c>
      <c r="GA18" s="124">
        <f>'★決算統計　目的税'!AN20</f>
        <v>70039</v>
      </c>
      <c r="GB18" s="31">
        <f>'★決算統計　目的税'!AO20</f>
        <v>3513015</v>
      </c>
      <c r="GC18" s="124">
        <f>'★決算統計　目的税'!AR20</f>
        <v>3429081</v>
      </c>
      <c r="GD18" s="31">
        <f>'★決算統計　目的税'!AS20</f>
        <v>24325</v>
      </c>
      <c r="GE18" s="124">
        <f>'★決算統計　目的税'!AT20</f>
        <v>3453406</v>
      </c>
      <c r="GF18" s="127">
        <f>'★徴収率　目的税'!O20</f>
        <v>99.596424720939098</v>
      </c>
      <c r="GG18" s="142">
        <f>'★徴収率　目的税'!P20</f>
        <v>34.730650066391583</v>
      </c>
      <c r="GH18" s="127">
        <f>'★徴収率　目的税'!Q20</f>
        <v>98.303195403378581</v>
      </c>
      <c r="GI18" s="156" t="s">
        <v>258</v>
      </c>
      <c r="GJ18" s="129" t="s">
        <v>258</v>
      </c>
      <c r="GK18" s="156" t="s">
        <v>258</v>
      </c>
      <c r="GL18" s="130" t="s">
        <v>258</v>
      </c>
      <c r="GM18" s="157" t="s">
        <v>258</v>
      </c>
      <c r="GN18" s="130" t="s">
        <v>258</v>
      </c>
      <c r="GO18" s="158" t="s">
        <v>258</v>
      </c>
      <c r="GP18" s="131" t="s">
        <v>258</v>
      </c>
      <c r="GQ18" s="158" t="s">
        <v>258</v>
      </c>
      <c r="GR18" s="31">
        <f>'★決算統計　目的税'!DG20</f>
        <v>39921737</v>
      </c>
      <c r="GS18" s="124">
        <f>'★決算統計　目的税'!DH20</f>
        <v>704799</v>
      </c>
      <c r="GT18" s="31">
        <f>'★決算統計　目的税'!DI20</f>
        <v>40657512</v>
      </c>
      <c r="GU18" s="124">
        <f>'★決算統計　目的税'!DL20</f>
        <v>39718789</v>
      </c>
      <c r="GV18" s="31">
        <f>'★決算統計　目的税'!DM20</f>
        <v>265731</v>
      </c>
      <c r="GW18" s="124">
        <f>'★決算統計　目的税'!DN20</f>
        <v>40015496</v>
      </c>
      <c r="GX18" s="127">
        <f>'★徴収率　目的税'!AM20</f>
        <v>99.491635346427941</v>
      </c>
      <c r="GY18" s="142">
        <f>'★徴収率　目的税'!AN20</f>
        <v>37.703089817096789</v>
      </c>
      <c r="GZ18" s="127">
        <f>'★徴収率　目的税'!AO20</f>
        <v>98.420916656188894</v>
      </c>
      <c r="HA18" s="157" t="s">
        <v>258</v>
      </c>
      <c r="HB18" s="130" t="s">
        <v>258</v>
      </c>
      <c r="HC18" s="157" t="s">
        <v>258</v>
      </c>
      <c r="HD18" s="130" t="s">
        <v>258</v>
      </c>
      <c r="HE18" s="157" t="s">
        <v>258</v>
      </c>
      <c r="HF18" s="130" t="s">
        <v>258</v>
      </c>
      <c r="HG18" s="157" t="s">
        <v>258</v>
      </c>
      <c r="HH18" s="130" t="s">
        <v>258</v>
      </c>
      <c r="HI18" s="157" t="s">
        <v>258</v>
      </c>
      <c r="HJ18" s="31">
        <f>'★決算統計　目的税'!DY20</f>
        <v>5047108</v>
      </c>
      <c r="HK18" s="124">
        <f>'★決算統計　目的税'!DZ20</f>
        <v>2237177</v>
      </c>
      <c r="HL18" s="31">
        <f>'★決算統計　目的税'!EA20</f>
        <v>7284285</v>
      </c>
      <c r="HM18" s="124">
        <f>'★決算統計　目的税'!ED20</f>
        <v>4718519</v>
      </c>
      <c r="HN18" s="31">
        <f>'★決算統計　目的税'!EE20</f>
        <v>244215</v>
      </c>
      <c r="HO18" s="124">
        <f>'★決算統計　目的税'!EF20</f>
        <v>4962734</v>
      </c>
      <c r="HP18" s="127">
        <f>'★徴収率　目的税'!AS20</f>
        <v>93.489558773063706</v>
      </c>
      <c r="HQ18" s="142">
        <f>'★徴収率　目的税'!AT20</f>
        <v>10.916212709141924</v>
      </c>
      <c r="HR18" s="142">
        <f>'★徴収率　目的税'!AU20</f>
        <v>68.129322232724292</v>
      </c>
    </row>
    <row r="19" spans="1:226">
      <c r="A19" s="124" t="s">
        <v>33</v>
      </c>
      <c r="B19" s="135">
        <f>'★決算統計　普通税'!U21</f>
        <v>6377186</v>
      </c>
      <c r="C19" s="135">
        <f>'★決算統計　普通税'!V21</f>
        <v>87547</v>
      </c>
      <c r="D19" s="135">
        <f>'★決算統計　普通税'!W21</f>
        <v>6464733</v>
      </c>
      <c r="E19" s="137">
        <f>'★決算統計　普通税'!Z21</f>
        <v>6324458</v>
      </c>
      <c r="F19" s="137">
        <f>'★決算統計　普通税'!AA21</f>
        <v>36718</v>
      </c>
      <c r="G19" s="137">
        <f>'★決算統計　普通税'!AB21</f>
        <v>6361176</v>
      </c>
      <c r="H19" s="139">
        <f>'★徴収率　普通税'!I21</f>
        <v>99.173177636656675</v>
      </c>
      <c r="I19" s="139">
        <f>'★徴収率　普通税'!J21</f>
        <v>41.940900316401475</v>
      </c>
      <c r="J19" s="139">
        <f>'★徴収率　普通税'!K21</f>
        <v>98.398124098860691</v>
      </c>
      <c r="K19" s="135">
        <f>'★決算統計　普通税'!AD21</f>
        <v>169174</v>
      </c>
      <c r="L19" s="135">
        <f>'★決算統計　普通税'!AE21</f>
        <v>2843</v>
      </c>
      <c r="M19" s="135">
        <f>'★決算統計　普通税'!AF21</f>
        <v>172017</v>
      </c>
      <c r="N19" s="124">
        <f>'★決算統計　普通税'!AI21</f>
        <v>167414</v>
      </c>
      <c r="O19" s="124">
        <f>'★決算統計　普通税'!AJ21</f>
        <v>1217</v>
      </c>
      <c r="P19" s="124">
        <f>'★決算統計　普通税'!AK21</f>
        <v>168631</v>
      </c>
      <c r="Q19" s="142">
        <f>'★徴収率　普通税'!L21</f>
        <v>98.959651010202506</v>
      </c>
      <c r="R19" s="142">
        <f>'★徴収率　普通税'!M21</f>
        <v>42.806894125923321</v>
      </c>
      <c r="S19" s="142">
        <f>'★徴収率　普通税'!N21</f>
        <v>98.031589900998156</v>
      </c>
      <c r="T19" s="37">
        <f>'★決算統計　普通税'!AM21</f>
        <v>4879084</v>
      </c>
      <c r="U19" s="135">
        <f>'★決算統計　普通税'!AN21</f>
        <v>79070</v>
      </c>
      <c r="V19" s="37">
        <f>'★決算統計　普通税'!AO21</f>
        <v>4958154</v>
      </c>
      <c r="W19" s="124">
        <f>'★決算統計　普通税'!AR21</f>
        <v>4828265</v>
      </c>
      <c r="X19" s="124">
        <f>'★決算統計　普通税'!AS21</f>
        <v>33838</v>
      </c>
      <c r="Y19" s="124">
        <f>'★決算統計　普通税'!AT21</f>
        <v>4862103</v>
      </c>
      <c r="Z19" s="142">
        <f>'★徴収率　普通税'!O21</f>
        <v>98.958431541658229</v>
      </c>
      <c r="AA19" s="127">
        <f>'★徴収率　普通税'!P21</f>
        <v>42.794991779435939</v>
      </c>
      <c r="AB19" s="142">
        <f>'★徴収率　普通税'!Q21</f>
        <v>98.062766908813231</v>
      </c>
      <c r="AC19" s="37">
        <f>'★決算統計　普通税'!AV21</f>
        <v>33393</v>
      </c>
      <c r="AD19" s="135">
        <f>'★決算統計　普通税'!AW21</f>
        <v>0</v>
      </c>
      <c r="AE19" s="37">
        <f>'★決算統計　普通税'!AX21</f>
        <v>33393</v>
      </c>
      <c r="AF19" s="124">
        <f>'★決算統計　普通税'!BA21</f>
        <v>33393</v>
      </c>
      <c r="AG19" s="31">
        <f>'★決算統計　普通税'!BB21</f>
        <v>0</v>
      </c>
      <c r="AH19" s="124">
        <f>'★決算統計　普通税'!BC21</f>
        <v>33393</v>
      </c>
      <c r="AI19" s="127">
        <f>'★徴収率　普通税'!R21</f>
        <v>100</v>
      </c>
      <c r="AJ19" s="142">
        <f>IF('★徴収率　普通税'!S21="－",0,'★徴収率　普通税'!S21)</f>
        <v>0</v>
      </c>
      <c r="AK19" s="142">
        <f>'★徴収率　普通税'!T21</f>
        <v>100</v>
      </c>
      <c r="AL19" s="135">
        <f>'★決算統計　普通税'!BE21</f>
        <v>479664</v>
      </c>
      <c r="AM19" s="37">
        <f>'★決算統計　普通税'!BF21</f>
        <v>3286</v>
      </c>
      <c r="AN19" s="135">
        <f>'★決算統計　普通税'!BG21</f>
        <v>482950</v>
      </c>
      <c r="AO19" s="31">
        <f>'★決算統計　普通税'!BJ21</f>
        <v>479616</v>
      </c>
      <c r="AP19" s="124">
        <f>'★決算統計　普通税'!BK21</f>
        <v>969</v>
      </c>
      <c r="AQ19" s="31">
        <f>'★決算統計　普通税'!BL21</f>
        <v>480585</v>
      </c>
      <c r="AR19" s="142">
        <f>'★徴収率　普通税'!U21</f>
        <v>99.989992995096571</v>
      </c>
      <c r="AS19" s="127">
        <f>'★徴収率　普通税'!V21</f>
        <v>29.488740109555689</v>
      </c>
      <c r="AT19" s="142">
        <f>'★徴収率　普通税'!W21</f>
        <v>99.51030127342375</v>
      </c>
      <c r="AU19" s="37">
        <f>'★決算統計　普通税'!BN21</f>
        <v>849264</v>
      </c>
      <c r="AV19" s="135">
        <f>'★決算統計　普通税'!BO21</f>
        <v>2348</v>
      </c>
      <c r="AW19" s="135">
        <f>'★決算統計　普通税'!BP21</f>
        <v>851612</v>
      </c>
      <c r="AX19" s="124">
        <f>'★決算統計　普通税'!BS21</f>
        <v>849163</v>
      </c>
      <c r="AY19" s="31">
        <f>'★決算統計　普通税'!BT21</f>
        <v>694</v>
      </c>
      <c r="AZ19" s="124">
        <f>'★決算統計　普通税'!BU21</f>
        <v>849857</v>
      </c>
      <c r="BA19" s="127">
        <f>'★徴収率　普通税'!X21</f>
        <v>99.988107349422563</v>
      </c>
      <c r="BB19" s="142">
        <f>IF('★徴収率　普通税'!Y21="－",0,'★徴収率　普通税'!Y21)</f>
        <v>29.557069846678026</v>
      </c>
      <c r="BC19" s="127">
        <f>'★徴収率　普通税'!Z21</f>
        <v>99.793920235976003</v>
      </c>
      <c r="BD19" s="135">
        <f>'★決算統計　普通税'!BW21</f>
        <v>10265596</v>
      </c>
      <c r="BE19" s="37">
        <f>'★決算統計　普通税'!BX21</f>
        <v>55753</v>
      </c>
      <c r="BF19" s="135">
        <f>'★決算統計　普通税'!BY21</f>
        <v>10321349</v>
      </c>
      <c r="BG19" s="31">
        <f>'★決算統計　普通税'!CB21</f>
        <v>10201258</v>
      </c>
      <c r="BH19" s="124">
        <f>'★決算統計　普通税'!CC21</f>
        <v>24800</v>
      </c>
      <c r="BI19" s="124">
        <f>'★決算統計　普通税'!CD21</f>
        <v>10226058</v>
      </c>
      <c r="BJ19" s="142">
        <f>'★徴収率　普通税'!AA21</f>
        <v>99.373265809408437</v>
      </c>
      <c r="BK19" s="127">
        <f>'★徴収率　普通税'!AB21</f>
        <v>44.481911287284987</v>
      </c>
      <c r="BL19" s="142">
        <f>'★徴収率　普通税'!AC21</f>
        <v>99.076758280337202</v>
      </c>
      <c r="BM19" s="37">
        <f>'★決算統計　普通税'!CF21</f>
        <v>9805795</v>
      </c>
      <c r="BN19" s="135">
        <f>'★決算統計　普通税'!CG21</f>
        <v>55753</v>
      </c>
      <c r="BO19" s="37">
        <f>'★決算統計　普通税'!CH21</f>
        <v>9861548</v>
      </c>
      <c r="BP19" s="124">
        <f>'★決算統計　普通税'!CK21</f>
        <v>9741457</v>
      </c>
      <c r="BQ19" s="31">
        <f>'★決算統計　普通税'!CL21</f>
        <v>24800</v>
      </c>
      <c r="BR19" s="124">
        <f>'★決算統計　普通税'!CM21</f>
        <v>9766257</v>
      </c>
      <c r="BS19" s="127">
        <f>'★徴収率　普通税'!AD21</f>
        <v>99.343877778395324</v>
      </c>
      <c r="BT19" s="142">
        <f>'★徴収率　普通税'!AE21</f>
        <v>44.481911287284987</v>
      </c>
      <c r="BU19" s="142">
        <f>'★徴収率　普通税'!AF21</f>
        <v>99.033711543055915</v>
      </c>
      <c r="BV19" s="135">
        <f>'★決算統計　普通税'!CO21</f>
        <v>3652385</v>
      </c>
      <c r="BW19" s="135">
        <f>'★決算統計　普通税'!CP21</f>
        <v>18447</v>
      </c>
      <c r="BX19" s="37">
        <f>'★決算統計　普通税'!CQ21</f>
        <v>3670832</v>
      </c>
      <c r="BY19" s="124">
        <f>'★決算統計　普通税'!CT21</f>
        <v>3621704</v>
      </c>
      <c r="BZ19" s="31">
        <f>'★決算統計　普通税'!CU21</f>
        <v>7951</v>
      </c>
      <c r="CA19" s="124">
        <f>'★決算統計　普通税'!CV21</f>
        <v>3629655</v>
      </c>
      <c r="CB19" s="127">
        <f>'★徴収率　普通税'!AG21</f>
        <v>99.159973551528651</v>
      </c>
      <c r="CC19" s="142">
        <f>'★徴収率　普通税'!AH21</f>
        <v>43.101859380929149</v>
      </c>
      <c r="CD19" s="127">
        <f>'★徴収率　普通税'!AI21</f>
        <v>98.878265199823915</v>
      </c>
      <c r="CE19" s="135">
        <f>'★決算統計　普通税'!CX21</f>
        <v>3936432</v>
      </c>
      <c r="CF19" s="37">
        <f>'★決算統計　普通税'!CY21</f>
        <v>35865</v>
      </c>
      <c r="CG19" s="135">
        <f>'★決算統計　普通税'!CZ21</f>
        <v>3972297</v>
      </c>
      <c r="CH19" s="124">
        <f>'★決算統計　普通税'!DC21</f>
        <v>3903416</v>
      </c>
      <c r="CI19" s="31">
        <f>'★決算統計　普通税'!DD21</f>
        <v>15461</v>
      </c>
      <c r="CJ19" s="124">
        <f>'★決算統計　普通税'!DE21</f>
        <v>3918877</v>
      </c>
      <c r="CK19" s="127">
        <f>'★徴収率　普通税'!AJ21</f>
        <v>99.161270917419628</v>
      </c>
      <c r="CL19" s="142">
        <f>'★徴収率　普通税'!AK21</f>
        <v>43.108880524187924</v>
      </c>
      <c r="CM19" s="127">
        <f>'★徴収率　普通税'!AL21</f>
        <v>98.655186155516574</v>
      </c>
      <c r="CN19" s="135">
        <f>'★決算統計　普通税'!DG21</f>
        <v>2216978</v>
      </c>
      <c r="CO19" s="37">
        <f>'★決算統計　普通税'!DH21</f>
        <v>1441</v>
      </c>
      <c r="CP19" s="135">
        <f>'★決算統計　普通税'!DI21</f>
        <v>2218419</v>
      </c>
      <c r="CQ19" s="31">
        <f>'★決算統計　普通税'!DL21</f>
        <v>2216337</v>
      </c>
      <c r="CR19" s="124">
        <f>'★決算統計　普通税'!DM21</f>
        <v>1388</v>
      </c>
      <c r="CS19" s="124">
        <f>'★決算統計　普通税'!DN21</f>
        <v>2217725</v>
      </c>
      <c r="CT19" s="142">
        <f>IF('★徴収率　普通税'!AM21="－",0,'★徴収率　普通税'!AM21)</f>
        <v>99.97108676766301</v>
      </c>
      <c r="CU19" s="127">
        <f>IF('★徴収率　普通税'!AN21="－",0,'★徴収率　普通税'!AN21)</f>
        <v>96.32199861207495</v>
      </c>
      <c r="CV19" s="142">
        <f>IF('★徴収率　普通税'!AO21="－",0,'★徴収率　普通税'!AO21)</f>
        <v>99.968716459785099</v>
      </c>
      <c r="CW19" s="37">
        <f>'★決算統計　普通税'!DP21</f>
        <v>459801</v>
      </c>
      <c r="CX19" s="135">
        <f>'★決算統計　普通税'!DQ21</f>
        <v>0</v>
      </c>
      <c r="CY19" s="37">
        <f>'★決算統計　普通税'!DR21</f>
        <v>459801</v>
      </c>
      <c r="CZ19" s="124">
        <f>'★決算統計　普通税'!DU21</f>
        <v>459801</v>
      </c>
      <c r="DA19" s="31">
        <f>'★決算統計　普通税'!DV21</f>
        <v>0</v>
      </c>
      <c r="DB19" s="124">
        <f>'★決算統計　普通税'!DW21</f>
        <v>459801</v>
      </c>
      <c r="DC19" s="127">
        <f>IF('★徴収率　普通税'!AP21="－",0,'★徴収率　普通税'!AP21)</f>
        <v>100</v>
      </c>
      <c r="DD19" s="142">
        <f>IF('★徴収率　普通税'!AQ21="－",0,'★徴収率　普通税'!AQ21)</f>
        <v>0</v>
      </c>
      <c r="DE19" s="142">
        <f>'★徴収率　普通税'!AR21</f>
        <v>100</v>
      </c>
      <c r="DF19" s="152" t="s">
        <v>258</v>
      </c>
      <c r="DG19" s="152" t="s">
        <v>258</v>
      </c>
      <c r="DH19" s="37">
        <f>'★決算統計　普通税'!EA21</f>
        <v>295118</v>
      </c>
      <c r="DI19" s="152" t="s">
        <v>258</v>
      </c>
      <c r="DJ19" s="128" t="s">
        <v>258</v>
      </c>
      <c r="DK19" s="124">
        <f>'★決算統計　普通税'!EF21</f>
        <v>289032</v>
      </c>
      <c r="DL19" s="127" t="str">
        <f>'★徴収率　普通税'!AS21</f>
        <v>－</v>
      </c>
      <c r="DM19" s="142" t="str">
        <f>'★徴収率　普通税'!AT21</f>
        <v>－</v>
      </c>
      <c r="DN19" s="142">
        <f>'★徴収率　普通税'!AU21</f>
        <v>97.937774042925213</v>
      </c>
      <c r="DO19" s="152" t="s">
        <v>258</v>
      </c>
      <c r="DP19" s="128" t="s">
        <v>258</v>
      </c>
      <c r="DQ19" s="124">
        <f>'★決算統計　普通税'!EJ21</f>
        <v>18150</v>
      </c>
      <c r="DR19" s="128" t="s">
        <v>258</v>
      </c>
      <c r="DS19" s="152" t="s">
        <v>258</v>
      </c>
      <c r="DT19" s="31">
        <f>'★決算統計　普通税'!EO21</f>
        <v>18150</v>
      </c>
      <c r="DU19" s="142" t="str">
        <f>'★徴収率　普通税'!AV21</f>
        <v>－</v>
      </c>
      <c r="DV19" s="127" t="str">
        <f>'★徴収率　普通税'!AW21</f>
        <v>－</v>
      </c>
      <c r="DW19" s="142">
        <f>'★徴収率　普通税'!AX21</f>
        <v>100</v>
      </c>
      <c r="DX19" s="31">
        <f>'★決算統計　普通税'!EQ21</f>
        <v>270062</v>
      </c>
      <c r="DY19" s="124">
        <f>'★決算統計　普通税'!ER21</f>
        <v>6906</v>
      </c>
      <c r="DZ19" s="31">
        <f>'★決算統計　普通税'!ES21</f>
        <v>276968</v>
      </c>
      <c r="EA19" s="124">
        <f>'★決算統計　普通税'!EV21</f>
        <v>267314</v>
      </c>
      <c r="EB19" s="31">
        <f>'★決算統計　普通税'!EW21</f>
        <v>3568</v>
      </c>
      <c r="EC19" s="124">
        <f>'★決算統計　普通税'!EX21</f>
        <v>270882</v>
      </c>
      <c r="ED19" s="127">
        <f>'★徴収率　普通税'!AY21</f>
        <v>98.982455880501519</v>
      </c>
      <c r="EE19" s="142">
        <f>'★徴収率　普通税'!AZ21</f>
        <v>51.665218650448885</v>
      </c>
      <c r="EF19" s="127">
        <f>'★徴収率　普通税'!BA21</f>
        <v>97.802634239334509</v>
      </c>
      <c r="EG19" s="135">
        <f>'★決算統計　普通税'!EZ21</f>
        <v>879307</v>
      </c>
      <c r="EH19" s="37">
        <f>'★決算統計　普通税'!FA21</f>
        <v>0</v>
      </c>
      <c r="EI19" s="135">
        <f>'★決算統計　普通税'!FB21</f>
        <v>879307</v>
      </c>
      <c r="EJ19" s="31">
        <f>'★決算統計　普通税'!FE21</f>
        <v>879307</v>
      </c>
      <c r="EK19" s="124">
        <f>'★決算統計　普通税'!FF21</f>
        <v>0</v>
      </c>
      <c r="EL19" s="31">
        <f>'★決算統計　普通税'!FG21</f>
        <v>879307</v>
      </c>
      <c r="EM19" s="142">
        <f>IF('★徴収率　普通税'!BB21="－",0,'★徴収率　普通税'!BB21)</f>
        <v>100</v>
      </c>
      <c r="EN19" s="127">
        <f>IF('★徴収率　普通税'!BC21="－",0,'★徴収率　普通税'!BC21)</f>
        <v>0</v>
      </c>
      <c r="EO19" s="142">
        <f>IF('★徴収率　普通税'!BD21="－",0,'★徴収率　普通税'!BD21)</f>
        <v>100</v>
      </c>
      <c r="EP19" s="37">
        <f>'★決算統計　普通税'!FR21</f>
        <v>0</v>
      </c>
      <c r="EQ19" s="135">
        <f>'★決算統計　普通税'!FS21</f>
        <v>0</v>
      </c>
      <c r="ER19" s="37">
        <f>'★決算統計　普通税'!FT21</f>
        <v>0</v>
      </c>
      <c r="ES19" s="124">
        <f>'★決算統計　普通税'!FW21</f>
        <v>0</v>
      </c>
      <c r="ET19" s="31">
        <f>'★決算統計　普通税'!FX21</f>
        <v>0</v>
      </c>
      <c r="EU19" s="124">
        <f>'★決算統計　普通税'!FY21</f>
        <v>0</v>
      </c>
      <c r="EV19" s="127">
        <f>IF('★徴収率　普通税'!BH21="－",0,'★徴収率　普通税'!BH21)</f>
        <v>0</v>
      </c>
      <c r="EW19" s="142">
        <f>IF('★徴収率　普通税'!BI21="－",0,'★徴収率　普通税'!BI21)</f>
        <v>0</v>
      </c>
      <c r="EX19" s="127">
        <f>IF('★徴収率　普通税'!BJ21="－",0,'★徴収率　普通税'!BJ21)</f>
        <v>0</v>
      </c>
      <c r="EY19" s="135">
        <f>'★決算統計　普通税'!HB21</f>
        <v>266693</v>
      </c>
      <c r="EZ19" s="37">
        <f>'★決算統計　普通税'!HC21</f>
        <v>0</v>
      </c>
      <c r="FA19" s="135">
        <f>'★決算統計　普通税'!HD21</f>
        <v>266693</v>
      </c>
      <c r="FB19" s="31">
        <f>'★決算統計　普通税'!HG21</f>
        <v>266693</v>
      </c>
      <c r="FC19" s="124">
        <f>'★決算統計　普通税'!HH21</f>
        <v>0</v>
      </c>
      <c r="FD19" s="31">
        <f>'★決算統計　普通税'!HI21</f>
        <v>266693</v>
      </c>
      <c r="FE19" s="142">
        <f>'★徴収率　普通税'!BT21</f>
        <v>100</v>
      </c>
      <c r="FF19" s="127">
        <f>IF('★徴収率　普通税'!BU21="－",0,'★徴収率　普通税'!BU21)</f>
        <v>0</v>
      </c>
      <c r="FG19" s="142">
        <f>'★徴収率　普通税'!BV21</f>
        <v>100</v>
      </c>
      <c r="FH19" s="37">
        <f>'★決算統計　目的税'!U21</f>
        <v>10791</v>
      </c>
      <c r="FI19" s="135">
        <f>'★決算統計　目的税'!V21</f>
        <v>0</v>
      </c>
      <c r="FJ19" s="37">
        <f>'★決算統計　目的税'!W21</f>
        <v>10791</v>
      </c>
      <c r="FK19" s="135">
        <f>'★決算統計　目的税'!Z21</f>
        <v>10791</v>
      </c>
      <c r="FL19" s="37">
        <f>'★決算統計　目的税'!AA21</f>
        <v>0</v>
      </c>
      <c r="FM19" s="135">
        <f>'★決算統計　目的税'!AB21</f>
        <v>10791</v>
      </c>
      <c r="FN19" s="131">
        <f>'★徴収率　目的税'!I21</f>
        <v>100</v>
      </c>
      <c r="FO19" s="158">
        <f>IF('★徴収率　目的税'!J21="－",0,'★徴収率　目的税'!J21)</f>
        <v>0</v>
      </c>
      <c r="FP19" s="131">
        <f>'★徴収率　目的税'!K21</f>
        <v>100</v>
      </c>
      <c r="FQ19" s="157" t="s">
        <v>258</v>
      </c>
      <c r="FR19" s="130" t="s">
        <v>258</v>
      </c>
      <c r="FS19" s="157" t="s">
        <v>258</v>
      </c>
      <c r="FT19" s="130" t="s">
        <v>258</v>
      </c>
      <c r="FU19" s="157" t="s">
        <v>258</v>
      </c>
      <c r="FV19" s="130" t="s">
        <v>258</v>
      </c>
      <c r="FW19" s="157" t="s">
        <v>258</v>
      </c>
      <c r="FX19" s="130" t="s">
        <v>258</v>
      </c>
      <c r="FY19" s="157" t="s">
        <v>258</v>
      </c>
      <c r="FZ19" s="31">
        <f>'★決算統計　目的税'!AM21</f>
        <v>1508127</v>
      </c>
      <c r="GA19" s="124">
        <f>'★決算統計　目的税'!AN21</f>
        <v>11729</v>
      </c>
      <c r="GB19" s="31">
        <f>'★決算統計　目的税'!AO21</f>
        <v>1519856</v>
      </c>
      <c r="GC19" s="124">
        <f>'★決算統計　目的税'!AR21</f>
        <v>1494415</v>
      </c>
      <c r="GD19" s="31">
        <f>'★決算統計　目的税'!AS21</f>
        <v>5178</v>
      </c>
      <c r="GE19" s="124">
        <f>'★決算統計　目的税'!AT21</f>
        <v>1499593</v>
      </c>
      <c r="GF19" s="127">
        <f>'★徴収率　目的税'!O21</f>
        <v>99.090792751538828</v>
      </c>
      <c r="GG19" s="142">
        <f>'★徴収率　目的税'!P21</f>
        <v>44.146986102822069</v>
      </c>
      <c r="GH19" s="127">
        <f>'★徴収率　目的税'!Q21</f>
        <v>98.666781589834827</v>
      </c>
      <c r="GI19" s="156" t="s">
        <v>258</v>
      </c>
      <c r="GJ19" s="129" t="s">
        <v>258</v>
      </c>
      <c r="GK19" s="156" t="s">
        <v>258</v>
      </c>
      <c r="GL19" s="130" t="s">
        <v>258</v>
      </c>
      <c r="GM19" s="157" t="s">
        <v>258</v>
      </c>
      <c r="GN19" s="130" t="s">
        <v>258</v>
      </c>
      <c r="GO19" s="158" t="s">
        <v>258</v>
      </c>
      <c r="GP19" s="131" t="s">
        <v>258</v>
      </c>
      <c r="GQ19" s="158" t="s">
        <v>258</v>
      </c>
      <c r="GR19" s="31">
        <f>'★決算統計　目的税'!DG21</f>
        <v>19577762</v>
      </c>
      <c r="GS19" s="124">
        <f>'★決算統計　目的税'!DH21</f>
        <v>161935</v>
      </c>
      <c r="GT19" s="31">
        <f>'★決算統計　目的税'!DI21</f>
        <v>19757847</v>
      </c>
      <c r="GU19" s="124">
        <f>'★決算統計　目的税'!DL21</f>
        <v>19444236</v>
      </c>
      <c r="GV19" s="31">
        <f>'★決算統計　目的税'!DM21</f>
        <v>70264</v>
      </c>
      <c r="GW19" s="124">
        <f>'★決算統計　目的税'!DN21</f>
        <v>19532650</v>
      </c>
      <c r="GX19" s="127">
        <f>'★徴収率　目的税'!AM21</f>
        <v>99.317971073506769</v>
      </c>
      <c r="GY19" s="142">
        <f>'★徴収率　目的税'!AN21</f>
        <v>43.390249174051313</v>
      </c>
      <c r="GZ19" s="127">
        <f>'★徴収率　目的税'!AO21</f>
        <v>98.860214880700312</v>
      </c>
      <c r="HA19" s="157" t="s">
        <v>258</v>
      </c>
      <c r="HB19" s="37">
        <f>'★決算統計　目的税'!DQ21</f>
        <v>215</v>
      </c>
      <c r="HC19" s="135">
        <f>'★決算統計　目的税'!DR21</f>
        <v>215</v>
      </c>
      <c r="HD19" s="130" t="s">
        <v>258</v>
      </c>
      <c r="HE19" s="135">
        <f>'★決算統計　目的税'!DV21</f>
        <v>30</v>
      </c>
      <c r="HF19" s="37">
        <f>'★決算統計　目的税'!DW21</f>
        <v>30</v>
      </c>
      <c r="HG19" s="157" t="s">
        <v>258</v>
      </c>
      <c r="HH19" s="131">
        <f>IF('★徴収率　目的税'!AQ21="－",0,'★徴収率　目的税'!AQ21)</f>
        <v>13.953488372093023</v>
      </c>
      <c r="HI19" s="158">
        <f>IF('★徴収率　目的税'!AR21="－",0,'★徴収率　目的税'!AR21)</f>
        <v>13.953488372093023</v>
      </c>
      <c r="HJ19" s="31">
        <f>'★決算統計　目的税'!DY21</f>
        <v>1977923</v>
      </c>
      <c r="HK19" s="124">
        <f>'★決算統計　目的税'!DZ21</f>
        <v>395485</v>
      </c>
      <c r="HL19" s="31">
        <f>'★決算統計　目的税'!EA21</f>
        <v>2373408</v>
      </c>
      <c r="HM19" s="124">
        <f>'★決算統計　目的税'!ED21</f>
        <v>1883940</v>
      </c>
      <c r="HN19" s="31">
        <f>'★決算統計　目的税'!EE21</f>
        <v>76406</v>
      </c>
      <c r="HO19" s="124">
        <f>'★決算統計　目的税'!EF21</f>
        <v>1960346</v>
      </c>
      <c r="HP19" s="127">
        <f>'★徴収率　目的税'!AS21</f>
        <v>95.248399457410628</v>
      </c>
      <c r="HQ19" s="142">
        <f>'★徴収率　目的税'!AT21</f>
        <v>19.319569642337889</v>
      </c>
      <c r="HR19" s="142">
        <f>'★徴収率　目的税'!AU21</f>
        <v>82.596249780905779</v>
      </c>
    </row>
    <row r="20" spans="1:226">
      <c r="A20" s="124" t="s">
        <v>11</v>
      </c>
      <c r="B20" s="135">
        <f>'★決算統計　普通税'!U22</f>
        <v>6472561</v>
      </c>
      <c r="C20" s="135">
        <f>'★決算統計　普通税'!V22</f>
        <v>61798</v>
      </c>
      <c r="D20" s="135">
        <f>'★決算統計　普通税'!W22</f>
        <v>6534359</v>
      </c>
      <c r="E20" s="137">
        <f>'★決算統計　普通税'!Z22</f>
        <v>6422728</v>
      </c>
      <c r="F20" s="137">
        <f>'★決算統計　普通税'!AA22</f>
        <v>33840</v>
      </c>
      <c r="G20" s="137">
        <f>'★決算統計　普通税'!AB22</f>
        <v>6456568</v>
      </c>
      <c r="H20" s="139">
        <f>'★徴収率　普通税'!I22</f>
        <v>99.230088368421704</v>
      </c>
      <c r="I20" s="139">
        <f>'★徴収率　普通税'!J22</f>
        <v>54.759053691057971</v>
      </c>
      <c r="J20" s="139">
        <f>'★徴収率　普通税'!K22</f>
        <v>98.80950832361674</v>
      </c>
      <c r="K20" s="135">
        <f>'★決算統計　普通税'!AD22</f>
        <v>183876</v>
      </c>
      <c r="L20" s="135">
        <f>'★決算統計　普通税'!AE22</f>
        <v>1862</v>
      </c>
      <c r="M20" s="135">
        <f>'★決算統計　普通税'!AF22</f>
        <v>185738</v>
      </c>
      <c r="N20" s="124">
        <f>'★決算統計　普通税'!AI22</f>
        <v>182401</v>
      </c>
      <c r="O20" s="124">
        <f>'★決算統計　普通税'!AJ22</f>
        <v>1010</v>
      </c>
      <c r="P20" s="124">
        <f>'★決算統計　普通税'!AK22</f>
        <v>183411</v>
      </c>
      <c r="Q20" s="142">
        <f>'★徴収率　普通税'!L22</f>
        <v>99.197828971698314</v>
      </c>
      <c r="R20" s="142">
        <f>'★徴収率　普通税'!M22</f>
        <v>54.242749731471541</v>
      </c>
      <c r="S20" s="142">
        <f>'★徴収率　普通税'!N22</f>
        <v>98.747159978033565</v>
      </c>
      <c r="T20" s="145">
        <f>'★決算統計　普通税'!AM22</f>
        <v>5765424</v>
      </c>
      <c r="U20" s="135">
        <f>'★決算統計　普通税'!AN22</f>
        <v>58372</v>
      </c>
      <c r="V20" s="37">
        <f>'★決算統計　普通税'!AO22</f>
        <v>5823796</v>
      </c>
      <c r="W20" s="124">
        <f>'★決算統計　普通税'!AR22</f>
        <v>5719186</v>
      </c>
      <c r="X20" s="124">
        <f>'★決算統計　普通税'!AS22</f>
        <v>31657</v>
      </c>
      <c r="Y20" s="124">
        <f>'★決算統計　普通税'!AT22</f>
        <v>5750843</v>
      </c>
      <c r="Z20" s="142">
        <f>'★徴収率　普通税'!O22</f>
        <v>99.198012149670163</v>
      </c>
      <c r="AA20" s="127">
        <f>'★徴収率　普通税'!P22</f>
        <v>54.233193997121909</v>
      </c>
      <c r="AB20" s="142">
        <f>'★徴収率　普通税'!Q22</f>
        <v>98.747329061663564</v>
      </c>
      <c r="AC20" s="37">
        <f>'★決算統計　普通税'!AV22</f>
        <v>59349</v>
      </c>
      <c r="AD20" s="135">
        <f>'★決算統計　普通税'!AW22</f>
        <v>0</v>
      </c>
      <c r="AE20" s="37">
        <f>'★決算統計　普通税'!AX22</f>
        <v>59349</v>
      </c>
      <c r="AF20" s="124">
        <f>'★決算統計　普通税'!BA22</f>
        <v>59349</v>
      </c>
      <c r="AG20" s="31">
        <f>'★決算統計　普通税'!BB22</f>
        <v>0</v>
      </c>
      <c r="AH20" s="124">
        <f>'★決算統計　普通税'!BC22</f>
        <v>59349</v>
      </c>
      <c r="AI20" s="127">
        <f>'★徴収率　普通税'!R22</f>
        <v>100</v>
      </c>
      <c r="AJ20" s="142">
        <f>IF('★徴収率　普通税'!S22="－",0,'★徴収率　普通税'!S22)</f>
        <v>0</v>
      </c>
      <c r="AK20" s="142">
        <f>'★徴収率　普通税'!T22</f>
        <v>100</v>
      </c>
      <c r="AL20" s="135">
        <f>'★決算統計　普通税'!BE22</f>
        <v>206338</v>
      </c>
      <c r="AM20" s="37">
        <f>'★決算統計　普通税'!BF22</f>
        <v>617</v>
      </c>
      <c r="AN20" s="135">
        <f>'★決算統計　普通税'!BG22</f>
        <v>206955</v>
      </c>
      <c r="AO20" s="31">
        <f>'★決算統計　普通税'!BJ22</f>
        <v>205502</v>
      </c>
      <c r="AP20" s="124">
        <f>'★決算統計　普通税'!BK22</f>
        <v>463</v>
      </c>
      <c r="AQ20" s="31">
        <f>'★決算統計　普通税'!BL22</f>
        <v>205965</v>
      </c>
      <c r="AR20" s="142">
        <f>'★徴収率　普通税'!U22</f>
        <v>99.594839535131669</v>
      </c>
      <c r="AS20" s="127">
        <f>'★徴収率　普通税'!V22</f>
        <v>75.040518638573744</v>
      </c>
      <c r="AT20" s="142">
        <f>'★徴収率　普通税'!W22</f>
        <v>99.521635138073492</v>
      </c>
      <c r="AU20" s="37">
        <f>'★決算統計　普通税'!BN22</f>
        <v>316923</v>
      </c>
      <c r="AV20" s="135">
        <f>'★決算統計　普通税'!BO22</f>
        <v>947</v>
      </c>
      <c r="AW20" s="135">
        <f>'★決算統計　普通税'!BP22</f>
        <v>317870</v>
      </c>
      <c r="AX20" s="124">
        <f>'★決算統計　普通税'!BS22</f>
        <v>315639</v>
      </c>
      <c r="AY20" s="31">
        <f>'★決算統計　普通税'!BT22</f>
        <v>710</v>
      </c>
      <c r="AZ20" s="124">
        <f>'★決算統計　普通税'!BU22</f>
        <v>316349</v>
      </c>
      <c r="BA20" s="127">
        <f>'★徴収率　普通税'!X22</f>
        <v>99.594854270595704</v>
      </c>
      <c r="BB20" s="142">
        <f>IF('★徴収率　普通税'!Y22="－",0,'★徴収率　普通税'!Y22)</f>
        <v>74.973600844772974</v>
      </c>
      <c r="BC20" s="127">
        <f>'★徴収率　普通税'!Z22</f>
        <v>99.521502501022425</v>
      </c>
      <c r="BD20" s="135">
        <f>'★決算統計　普通税'!BW22</f>
        <v>5212190</v>
      </c>
      <c r="BE20" s="37">
        <f>'★決算統計　普通税'!BX22</f>
        <v>56897</v>
      </c>
      <c r="BF20" s="135">
        <f>'★決算統計　普通税'!BY22</f>
        <v>5269087</v>
      </c>
      <c r="BG20" s="31">
        <f>'★決算統計　普通税'!CB22</f>
        <v>5193102</v>
      </c>
      <c r="BH20" s="124">
        <f>'★決算統計　普通税'!CC22</f>
        <v>14434</v>
      </c>
      <c r="BI20" s="124">
        <f>'★決算統計　普通税'!CD22</f>
        <v>5207536</v>
      </c>
      <c r="BJ20" s="142">
        <f>'★徴収率　普通税'!AA22</f>
        <v>99.633781577417551</v>
      </c>
      <c r="BK20" s="127">
        <f>'★徴収率　普通税'!AB22</f>
        <v>25.368648610647309</v>
      </c>
      <c r="BL20" s="142">
        <f>'★徴収率　普通税'!AC22</f>
        <v>98.831846959444775</v>
      </c>
      <c r="BM20" s="37">
        <f>'★決算統計　普通税'!CF22</f>
        <v>5103642</v>
      </c>
      <c r="BN20" s="135">
        <f>'★決算統計　普通税'!CG22</f>
        <v>56897</v>
      </c>
      <c r="BO20" s="37">
        <f>'★決算統計　普通税'!CH22</f>
        <v>5160539</v>
      </c>
      <c r="BP20" s="124">
        <f>'★決算統計　普通税'!CK22</f>
        <v>5084554</v>
      </c>
      <c r="BQ20" s="31">
        <f>'★決算統計　普通税'!CL22</f>
        <v>14434</v>
      </c>
      <c r="BR20" s="124">
        <f>'★決算統計　普通税'!CM22</f>
        <v>5098988</v>
      </c>
      <c r="BS20" s="127">
        <f>'★徴収率　普通税'!AD22</f>
        <v>99.625992575498046</v>
      </c>
      <c r="BT20" s="142">
        <f>'★徴収率　普通税'!AE22</f>
        <v>25.368648610647309</v>
      </c>
      <c r="BU20" s="142">
        <f>'★徴収率　普通税'!AF22</f>
        <v>98.807275751622072</v>
      </c>
      <c r="BV20" s="135">
        <f>'★決算統計　普通税'!CO22</f>
        <v>1984634</v>
      </c>
      <c r="BW20" s="135">
        <f>'★決算統計　普通税'!CP22</f>
        <v>23033</v>
      </c>
      <c r="BX20" s="37">
        <f>'★決算統計　普通税'!CQ22</f>
        <v>2007667</v>
      </c>
      <c r="BY20" s="124">
        <f>'★決算統計　普通税'!CT22</f>
        <v>1976907</v>
      </c>
      <c r="BZ20" s="31">
        <f>'★決算統計　普通税'!CU22</f>
        <v>5843</v>
      </c>
      <c r="CA20" s="124">
        <f>'★決算統計　普通税'!CV22</f>
        <v>1982750</v>
      </c>
      <c r="CB20" s="127">
        <f>'★徴収率　普通税'!AG22</f>
        <v>99.610658690720811</v>
      </c>
      <c r="CC20" s="142">
        <f>'★徴収率　普通税'!AH22</f>
        <v>25.36795033213216</v>
      </c>
      <c r="CD20" s="127">
        <f>'★徴収率　普通税'!AI22</f>
        <v>98.75890772722768</v>
      </c>
      <c r="CE20" s="135">
        <f>'★決算統計　普通税'!CX22</f>
        <v>2424439</v>
      </c>
      <c r="CF20" s="37">
        <f>'★決算統計　普通税'!CY22</f>
        <v>28137</v>
      </c>
      <c r="CG20" s="135">
        <f>'★決算統計　普通税'!CZ22</f>
        <v>2452576</v>
      </c>
      <c r="CH20" s="124">
        <f>'★決算統計　普通税'!DC22</f>
        <v>2415000</v>
      </c>
      <c r="CI20" s="31">
        <f>'★決算統計　普通税'!DD22</f>
        <v>7138</v>
      </c>
      <c r="CJ20" s="124">
        <f>'★決算統計　普通税'!DE22</f>
        <v>2422138</v>
      </c>
      <c r="CK20" s="127">
        <f>'★徴収率　普通税'!AJ22</f>
        <v>99.610672819567753</v>
      </c>
      <c r="CL20" s="142">
        <f>'★徴収率　普通税'!AK22</f>
        <v>25.368731563421832</v>
      </c>
      <c r="CM20" s="127">
        <f>'★徴収率　普通税'!AL22</f>
        <v>98.758937541588921</v>
      </c>
      <c r="CN20" s="135">
        <f>'★決算統計　普通税'!DG22</f>
        <v>694569</v>
      </c>
      <c r="CO20" s="37">
        <f>'★決算統計　普通税'!DH22</f>
        <v>5727</v>
      </c>
      <c r="CP20" s="135">
        <f>'★決算統計　普通税'!DI22</f>
        <v>700296</v>
      </c>
      <c r="CQ20" s="31">
        <f>'★決算統計　普通税'!DL22</f>
        <v>692647</v>
      </c>
      <c r="CR20" s="124">
        <f>'★決算統計　普通税'!DM22</f>
        <v>1453</v>
      </c>
      <c r="CS20" s="124">
        <f>'★決算統計　普通税'!DN22</f>
        <v>694100</v>
      </c>
      <c r="CT20" s="142">
        <f>IF('★徴収率　普通税'!AM22="－",0,'★徴収率　普通税'!AM22)</f>
        <v>99.723281632206451</v>
      </c>
      <c r="CU20" s="127">
        <f>IF('★徴収率　普通税'!AN22="－",0,'★徴収率　普通税'!AN22)</f>
        <v>25.371049415051512</v>
      </c>
      <c r="CV20" s="142">
        <f>IF('★徴収率　普通税'!AO22="－",0,'★徴収率　普通税'!AO22)</f>
        <v>99.115231273632858</v>
      </c>
      <c r="CW20" s="37">
        <f>'★決算統計　普通税'!DP22</f>
        <v>108548</v>
      </c>
      <c r="CX20" s="135">
        <f>'★決算統計　普通税'!DQ22</f>
        <v>0</v>
      </c>
      <c r="CY20" s="37">
        <f>'★決算統計　普通税'!DR22</f>
        <v>108548</v>
      </c>
      <c r="CZ20" s="124">
        <f>'★決算統計　普通税'!DU22</f>
        <v>108548</v>
      </c>
      <c r="DA20" s="31">
        <f>'★決算統計　普通税'!DV22</f>
        <v>0</v>
      </c>
      <c r="DB20" s="124">
        <f>'★決算統計　普通税'!DW22</f>
        <v>108548</v>
      </c>
      <c r="DC20" s="127">
        <f>IF('★徴収率　普通税'!AP22="－",0,'★徴収率　普通税'!AP22)</f>
        <v>100</v>
      </c>
      <c r="DD20" s="142">
        <f>IF('★徴収率　普通税'!AQ22="－",0,'★徴収率　普通税'!AQ22)</f>
        <v>0</v>
      </c>
      <c r="DE20" s="142">
        <f>'★徴収率　普通税'!AR22</f>
        <v>100</v>
      </c>
      <c r="DF20" s="152" t="s">
        <v>258</v>
      </c>
      <c r="DG20" s="152" t="s">
        <v>258</v>
      </c>
      <c r="DH20" s="37">
        <f>'★決算統計　普通税'!EA22</f>
        <v>257020</v>
      </c>
      <c r="DI20" s="152" t="s">
        <v>258</v>
      </c>
      <c r="DJ20" s="128" t="s">
        <v>258</v>
      </c>
      <c r="DK20" s="124">
        <f>'★決算統計　普通税'!EF22</f>
        <v>250240</v>
      </c>
      <c r="DL20" s="127" t="str">
        <f>'★徴収率　普通税'!AS22</f>
        <v>－</v>
      </c>
      <c r="DM20" s="142" t="str">
        <f>'★徴収率　普通税'!AT22</f>
        <v>－</v>
      </c>
      <c r="DN20" s="142">
        <f>'★徴収率　普通税'!AU22</f>
        <v>97.362072990428757</v>
      </c>
      <c r="DO20" s="152" t="s">
        <v>258</v>
      </c>
      <c r="DP20" s="128" t="s">
        <v>258</v>
      </c>
      <c r="DQ20" s="124">
        <f>'★決算統計　普通税'!EJ22</f>
        <v>13653</v>
      </c>
      <c r="DR20" s="128" t="s">
        <v>258</v>
      </c>
      <c r="DS20" s="152" t="s">
        <v>258</v>
      </c>
      <c r="DT20" s="31">
        <f>'★決算統計　普通税'!EO22</f>
        <v>13653</v>
      </c>
      <c r="DU20" s="142" t="str">
        <f>'★徴収率　普通税'!AV22</f>
        <v>－</v>
      </c>
      <c r="DV20" s="127" t="str">
        <f>'★徴収率　普通税'!AW22</f>
        <v>－</v>
      </c>
      <c r="DW20" s="142">
        <f>'★徴収率　普通税'!AX22</f>
        <v>100</v>
      </c>
      <c r="DX20" s="31">
        <f>'★決算統計　普通税'!EQ22</f>
        <v>237149</v>
      </c>
      <c r="DY20" s="124">
        <f>'★決算統計　普通税'!ER22</f>
        <v>6218</v>
      </c>
      <c r="DZ20" s="31">
        <f>'★決算統計　普通税'!ES22</f>
        <v>243367</v>
      </c>
      <c r="EA20" s="124">
        <f>'★決算統計　普通税'!EV22</f>
        <v>234680</v>
      </c>
      <c r="EB20" s="31">
        <f>'★決算統計　普通税'!EW22</f>
        <v>1907</v>
      </c>
      <c r="EC20" s="124">
        <f>'★決算統計　普通税'!EX22</f>
        <v>236587</v>
      </c>
      <c r="ED20" s="127">
        <f>'★徴収率　普通税'!AY22</f>
        <v>98.958882390395914</v>
      </c>
      <c r="EE20" s="142">
        <f>'★徴収率　普通税'!AZ22</f>
        <v>30.66902541009971</v>
      </c>
      <c r="EF20" s="127">
        <f>'★徴収率　普通税'!BA22</f>
        <v>97.214084078778143</v>
      </c>
      <c r="EG20" s="135">
        <f>'★決算統計　普通税'!EZ22</f>
        <v>690521</v>
      </c>
      <c r="EH20" s="37">
        <f>'★決算統計　普通税'!FA22</f>
        <v>0</v>
      </c>
      <c r="EI20" s="135">
        <f>'★決算統計　普通税'!FB22</f>
        <v>690521</v>
      </c>
      <c r="EJ20" s="31">
        <f>'★決算統計　普通税'!FE22</f>
        <v>690521</v>
      </c>
      <c r="EK20" s="124">
        <f>'★決算統計　普通税'!FF22</f>
        <v>0</v>
      </c>
      <c r="EL20" s="31">
        <f>'★決算統計　普通税'!FG22</f>
        <v>690521</v>
      </c>
      <c r="EM20" s="142">
        <f>IF('★徴収率　普通税'!BB22="－",0,'★徴収率　普通税'!BB22)</f>
        <v>100</v>
      </c>
      <c r="EN20" s="127">
        <f>IF('★徴収率　普通税'!BC22="－",0,'★徴収率　普通税'!BC22)</f>
        <v>0</v>
      </c>
      <c r="EO20" s="142">
        <f>IF('★徴収率　普通税'!BD22="－",0,'★徴収率　普通税'!BD22)</f>
        <v>100</v>
      </c>
      <c r="EP20" s="37">
        <f>'★決算統計　普通税'!FR22</f>
        <v>0</v>
      </c>
      <c r="EQ20" s="135">
        <f>'★決算統計　普通税'!FS22</f>
        <v>0</v>
      </c>
      <c r="ER20" s="37">
        <f>'★決算統計　普通税'!FT22</f>
        <v>0</v>
      </c>
      <c r="ES20" s="124">
        <f>'★決算統計　普通税'!FW22</f>
        <v>0</v>
      </c>
      <c r="ET20" s="31">
        <f>'★決算統計　普通税'!FX22</f>
        <v>0</v>
      </c>
      <c r="EU20" s="124">
        <f>'★決算統計　普通税'!FY22</f>
        <v>0</v>
      </c>
      <c r="EV20" s="127">
        <f>IF('★徴収率　普通税'!BH22="－",0,'★徴収率　普通税'!BH22)</f>
        <v>0</v>
      </c>
      <c r="EW20" s="142">
        <f>IF('★徴収率　普通税'!BI22="－",0,'★徴収率　普通税'!BI22)</f>
        <v>0</v>
      </c>
      <c r="EX20" s="127">
        <f>IF('★徴収率　普通税'!BJ22="－",0,'★徴収率　普通税'!BJ22)</f>
        <v>0</v>
      </c>
      <c r="EY20" s="156" t="s">
        <v>258</v>
      </c>
      <c r="EZ20" s="129" t="s">
        <v>258</v>
      </c>
      <c r="FA20" s="156" t="s">
        <v>258</v>
      </c>
      <c r="FB20" s="130" t="s">
        <v>258</v>
      </c>
      <c r="FC20" s="157" t="s">
        <v>258</v>
      </c>
      <c r="FD20" s="130" t="s">
        <v>258</v>
      </c>
      <c r="FE20" s="158" t="s">
        <v>258</v>
      </c>
      <c r="FF20" s="131" t="s">
        <v>258</v>
      </c>
      <c r="FG20" s="158" t="s">
        <v>258</v>
      </c>
      <c r="FH20" s="37">
        <f>'★決算統計　目的税'!U22</f>
        <v>3000</v>
      </c>
      <c r="FI20" s="135">
        <f>'★決算統計　目的税'!V22</f>
        <v>0</v>
      </c>
      <c r="FJ20" s="37">
        <f>'★決算統計　目的税'!W22</f>
        <v>3000</v>
      </c>
      <c r="FK20" s="135">
        <f>'★決算統計　目的税'!Z22</f>
        <v>3000</v>
      </c>
      <c r="FL20" s="37">
        <f>'★決算統計　目的税'!AA22</f>
        <v>0</v>
      </c>
      <c r="FM20" s="135">
        <f>'★決算統計　目的税'!AB22</f>
        <v>3000</v>
      </c>
      <c r="FN20" s="131">
        <f>IF('★徴収率　目的税'!I22="－",0,'★徴収率　目的税'!I22)</f>
        <v>100</v>
      </c>
      <c r="FO20" s="158">
        <f>IF('★徴収率　目的税'!J22="－",0,'★徴収率　目的税'!J22)</f>
        <v>0</v>
      </c>
      <c r="FP20" s="131">
        <f>IF('★徴収率　目的税'!K22="－",0,'★徴収率　目的税'!K22)</f>
        <v>100</v>
      </c>
      <c r="FQ20" s="157" t="s">
        <v>258</v>
      </c>
      <c r="FR20" s="130" t="s">
        <v>258</v>
      </c>
      <c r="FS20" s="157" t="s">
        <v>258</v>
      </c>
      <c r="FT20" s="130" t="s">
        <v>258</v>
      </c>
      <c r="FU20" s="157" t="s">
        <v>258</v>
      </c>
      <c r="FV20" s="130" t="s">
        <v>258</v>
      </c>
      <c r="FW20" s="157" t="s">
        <v>258</v>
      </c>
      <c r="FX20" s="130" t="s">
        <v>258</v>
      </c>
      <c r="FY20" s="157" t="s">
        <v>258</v>
      </c>
      <c r="FZ20" s="31">
        <f>'★決算統計　目的税'!AM22</f>
        <v>986066</v>
      </c>
      <c r="GA20" s="124">
        <f>'★決算統計　目的税'!AN22</f>
        <v>11133</v>
      </c>
      <c r="GB20" s="31">
        <f>'★決算統計　目的税'!AO22</f>
        <v>997199</v>
      </c>
      <c r="GC20" s="124">
        <f>'★決算統計　目的税'!AR22</f>
        <v>982354</v>
      </c>
      <c r="GD20" s="31">
        <f>'★決算統計　目的税'!AS22</f>
        <v>2824</v>
      </c>
      <c r="GE20" s="124">
        <f>'★決算統計　目的税'!AT22</f>
        <v>985178</v>
      </c>
      <c r="GF20" s="127">
        <f>'★徴収率　目的税'!O22</f>
        <v>99.623554609934828</v>
      </c>
      <c r="GG20" s="142">
        <f>'★徴収率　目的税'!P22</f>
        <v>25.366028923021648</v>
      </c>
      <c r="GH20" s="127">
        <f>'★徴収率　目的税'!Q22</f>
        <v>98.794523460212062</v>
      </c>
      <c r="GI20" s="156" t="s">
        <v>258</v>
      </c>
      <c r="GJ20" s="129" t="s">
        <v>258</v>
      </c>
      <c r="GK20" s="156" t="s">
        <v>258</v>
      </c>
      <c r="GL20" s="130" t="s">
        <v>258</v>
      </c>
      <c r="GM20" s="157" t="s">
        <v>258</v>
      </c>
      <c r="GN20" s="130" t="s">
        <v>258</v>
      </c>
      <c r="GO20" s="158" t="s">
        <v>258</v>
      </c>
      <c r="GP20" s="131" t="s">
        <v>258</v>
      </c>
      <c r="GQ20" s="158" t="s">
        <v>258</v>
      </c>
      <c r="GR20" s="31">
        <f>'★決算統計　目的税'!DG22</f>
        <v>13601487</v>
      </c>
      <c r="GS20" s="124">
        <f>'★決算統計　目的税'!DH22</f>
        <v>136046</v>
      </c>
      <c r="GT20" s="31">
        <f>'★決算統計　目的税'!DI22</f>
        <v>13751186</v>
      </c>
      <c r="GU20" s="124">
        <f>'★決算統計　目的税'!DL22</f>
        <v>13526385</v>
      </c>
      <c r="GV20" s="31">
        <f>'★決算統計　目的税'!DM22</f>
        <v>53005</v>
      </c>
      <c r="GW20" s="124">
        <f>'★決算統計　目的税'!DN22</f>
        <v>13593043</v>
      </c>
      <c r="GX20" s="127">
        <f>'★徴収率　目的税'!AM22</f>
        <v>99.447839783988329</v>
      </c>
      <c r="GY20" s="142">
        <f>'★徴収率　目的税'!AN22</f>
        <v>38.961086691266189</v>
      </c>
      <c r="GZ20" s="127">
        <f>'★徴収率　目的税'!AO22</f>
        <v>98.849968286371805</v>
      </c>
      <c r="HA20" s="157" t="s">
        <v>258</v>
      </c>
      <c r="HB20" s="130" t="s">
        <v>258</v>
      </c>
      <c r="HC20" s="157" t="s">
        <v>258</v>
      </c>
      <c r="HD20" s="130" t="s">
        <v>258</v>
      </c>
      <c r="HE20" s="157" t="s">
        <v>258</v>
      </c>
      <c r="HF20" s="130" t="s">
        <v>258</v>
      </c>
      <c r="HG20" s="157" t="s">
        <v>258</v>
      </c>
      <c r="HH20" s="130" t="s">
        <v>258</v>
      </c>
      <c r="HI20" s="157" t="s">
        <v>258</v>
      </c>
      <c r="HJ20" s="31">
        <f>'★決算統計　目的税'!DY22</f>
        <v>2275703</v>
      </c>
      <c r="HK20" s="124">
        <f>'★決算統計　目的税'!DZ22</f>
        <v>312349</v>
      </c>
      <c r="HL20" s="31">
        <f>'★決算統計　目的税'!EA22</f>
        <v>2588052</v>
      </c>
      <c r="HM20" s="124">
        <f>'★決算統計　目的税'!ED22</f>
        <v>2189087</v>
      </c>
      <c r="HN20" s="31">
        <f>'★決算統計　目的税'!EE22</f>
        <v>92794</v>
      </c>
      <c r="HO20" s="124">
        <f>'★決算統計　目的税'!EF22</f>
        <v>2281881</v>
      </c>
      <c r="HP20" s="127">
        <f>'★徴収率　目的税'!AS22</f>
        <v>96.193879429784985</v>
      </c>
      <c r="HQ20" s="142">
        <f>'★徴収率　目的税'!AT22</f>
        <v>29.708435115847976</v>
      </c>
      <c r="HR20" s="142">
        <f>'★徴収率　目的税'!AU22</f>
        <v>88.16982811782762</v>
      </c>
    </row>
    <row r="21" spans="1:226">
      <c r="A21" s="124" t="s">
        <v>40</v>
      </c>
      <c r="B21" s="135">
        <f>'★決算統計　普通税'!U23</f>
        <v>13390707</v>
      </c>
      <c r="C21" s="135">
        <f>'★決算統計　普通税'!V23</f>
        <v>215023</v>
      </c>
      <c r="D21" s="135">
        <f>'★決算統計　普通税'!W23</f>
        <v>13605730</v>
      </c>
      <c r="E21" s="137">
        <f>'★決算統計　普通税'!Z23</f>
        <v>13182268</v>
      </c>
      <c r="F21" s="137">
        <f>'★決算統計　普通税'!AA23</f>
        <v>117949</v>
      </c>
      <c r="G21" s="137">
        <f>'★決算統計　普通税'!AB23</f>
        <v>13300217</v>
      </c>
      <c r="H21" s="139">
        <f>'★徴収率　普通税'!I23</f>
        <v>98.443405564769662</v>
      </c>
      <c r="I21" s="139">
        <f>'★徴収率　普通税'!J23</f>
        <v>54.854131883565948</v>
      </c>
      <c r="J21" s="139">
        <f>'★徴収率　普通税'!K23</f>
        <v>97.754526952982317</v>
      </c>
      <c r="K21" s="135">
        <f>'★決算統計　普通税'!AD23</f>
        <v>372467</v>
      </c>
      <c r="L21" s="135">
        <f>'★決算統計　普通税'!AE23</f>
        <v>15679</v>
      </c>
      <c r="M21" s="135">
        <f>'★決算統計　普通税'!AF23</f>
        <v>388146</v>
      </c>
      <c r="N21" s="124">
        <f>'★決算統計　普通税'!AI23</f>
        <v>365844</v>
      </c>
      <c r="O21" s="124">
        <f>'★決算統計　普通税'!AJ23</f>
        <v>8890</v>
      </c>
      <c r="P21" s="124">
        <f>'★決算統計　普通税'!AK23</f>
        <v>374734</v>
      </c>
      <c r="Q21" s="142">
        <f>'★徴収率　普通税'!L23</f>
        <v>98.221855895958569</v>
      </c>
      <c r="R21" s="142">
        <f>'★徴収率　普通税'!M23</f>
        <v>56.700044645704452</v>
      </c>
      <c r="S21" s="144">
        <f>'★徴収率　普通税'!N23</f>
        <v>96.544599197209308</v>
      </c>
      <c r="T21" s="145">
        <f>'★決算統計　普通税'!AM23</f>
        <v>11488906</v>
      </c>
      <c r="U21" s="135">
        <f>'★決算統計　普通税'!AN23</f>
        <v>189434</v>
      </c>
      <c r="V21" s="37">
        <f>'★決算統計　普通税'!AO23</f>
        <v>11678340</v>
      </c>
      <c r="W21" s="124">
        <f>'★決算統計　普通税'!AR23</f>
        <v>11287727</v>
      </c>
      <c r="X21" s="124">
        <f>'★決算統計　普通税'!AS23</f>
        <v>107413</v>
      </c>
      <c r="Y21" s="124">
        <f>'★決算統計　普通税'!AT23</f>
        <v>11395140</v>
      </c>
      <c r="Z21" s="142">
        <f>'★徴収率　普通税'!O23</f>
        <v>98.248928139894261</v>
      </c>
      <c r="AA21" s="127">
        <f>'★徴収率　普通税'!P23</f>
        <v>56.702070378073635</v>
      </c>
      <c r="AB21" s="142">
        <f>'★徴収率　普通税'!Q23</f>
        <v>97.574997816470486</v>
      </c>
      <c r="AC21" s="37">
        <f>'★決算統計　普通税'!AV23</f>
        <v>83542</v>
      </c>
      <c r="AD21" s="135">
        <f>'★決算統計　普通税'!AW23</f>
        <v>0</v>
      </c>
      <c r="AE21" s="37">
        <f>'★決算統計　普通税'!AX23</f>
        <v>83542</v>
      </c>
      <c r="AF21" s="124">
        <f>'★決算統計　普通税'!BA23</f>
        <v>83542</v>
      </c>
      <c r="AG21" s="31">
        <f>'★決算統計　普通税'!BB23</f>
        <v>0</v>
      </c>
      <c r="AH21" s="124">
        <f>'★決算統計　普通税'!BC23</f>
        <v>83542</v>
      </c>
      <c r="AI21" s="127">
        <f>'★徴収率　普通税'!R23</f>
        <v>100</v>
      </c>
      <c r="AJ21" s="142">
        <f>IF('★徴収率　普通税'!S23="－",0,'★徴収率　普通税'!S23)</f>
        <v>0</v>
      </c>
      <c r="AK21" s="142">
        <f>'★徴収率　普通税'!T23</f>
        <v>100</v>
      </c>
      <c r="AL21" s="135">
        <f>'★決算統計　普通税'!BE23</f>
        <v>579179</v>
      </c>
      <c r="AM21" s="37">
        <f>'★決算統計　普通税'!BF23</f>
        <v>3830</v>
      </c>
      <c r="AN21" s="135">
        <f>'★決算統計　普通税'!BG23</f>
        <v>583009</v>
      </c>
      <c r="AO21" s="31">
        <f>'★決算統計　普通税'!BJ23</f>
        <v>578933</v>
      </c>
      <c r="AP21" s="124">
        <f>'★決算統計　普通税'!BK23</f>
        <v>636</v>
      </c>
      <c r="AQ21" s="31">
        <f>'★決算統計　普通税'!BL23</f>
        <v>579569</v>
      </c>
      <c r="AR21" s="142">
        <f>'★徴収率　普通税'!U23</f>
        <v>99.957526084336621</v>
      </c>
      <c r="AS21" s="127">
        <f>'★徴収率　普通税'!V23</f>
        <v>16.605744125326371</v>
      </c>
      <c r="AT21" s="142">
        <f>'★徴収率　普通税'!W23</f>
        <v>99.409957650739528</v>
      </c>
      <c r="AU21" s="37">
        <f>'★決算統計　普通税'!BN23</f>
        <v>950155</v>
      </c>
      <c r="AV21" s="135">
        <f>'★決算統計　普通税'!BO23</f>
        <v>6080</v>
      </c>
      <c r="AW21" s="135">
        <f>'★決算統計　普通税'!BP23</f>
        <v>956235</v>
      </c>
      <c r="AX21" s="124">
        <f>'★決算統計　普通税'!BS23</f>
        <v>949764</v>
      </c>
      <c r="AY21" s="31">
        <f>'★決算統計　普通税'!BT23</f>
        <v>1010</v>
      </c>
      <c r="AZ21" s="124">
        <f>'★決算統計　普通税'!BU23</f>
        <v>950774</v>
      </c>
      <c r="BA21" s="127">
        <f>'★徴収率　普通税'!X23</f>
        <v>99.958848819403144</v>
      </c>
      <c r="BB21" s="142">
        <f>IF('★徴収率　普通税'!Y23="－",0,'★徴収率　普通税'!Y23)</f>
        <v>16.611842105263158</v>
      </c>
      <c r="BC21" s="127">
        <f>'★徴収率　普通税'!Z23</f>
        <v>99.428906074343644</v>
      </c>
      <c r="BD21" s="135">
        <f>'★決算統計　普通税'!BW23</f>
        <v>11591211</v>
      </c>
      <c r="BE21" s="37">
        <f>'★決算統計　普通税'!BX23</f>
        <v>383875</v>
      </c>
      <c r="BF21" s="135">
        <f>'★決算統計　普通税'!BY23</f>
        <v>11975086</v>
      </c>
      <c r="BG21" s="31">
        <f>'★決算統計　普通税'!CB23</f>
        <v>11509753</v>
      </c>
      <c r="BH21" s="124">
        <f>'★決算統計　普通税'!CC23</f>
        <v>76846</v>
      </c>
      <c r="BI21" s="124">
        <f>'★決算統計　普通税'!CD23</f>
        <v>11586599</v>
      </c>
      <c r="BJ21" s="142">
        <f>'★徴収率　普通税'!AA23</f>
        <v>99.297243402781646</v>
      </c>
      <c r="BK21" s="127">
        <f>'★徴収率　普通税'!AB23</f>
        <v>20.018495604037774</v>
      </c>
      <c r="BL21" s="142">
        <f>'★徴収率　普通税'!AC23</f>
        <v>96.755872984962281</v>
      </c>
      <c r="BM21" s="37">
        <f>'★決算統計　普通税'!CF23</f>
        <v>11298930</v>
      </c>
      <c r="BN21" s="135">
        <f>'★決算統計　普通税'!CG23</f>
        <v>383875</v>
      </c>
      <c r="BO21" s="37">
        <f>'★決算統計　普通税'!CH23</f>
        <v>11682805</v>
      </c>
      <c r="BP21" s="124">
        <f>'★決算統計　普通税'!CK23</f>
        <v>11217472</v>
      </c>
      <c r="BQ21" s="31">
        <f>'★決算統計　普通税'!CL23</f>
        <v>76846</v>
      </c>
      <c r="BR21" s="124">
        <f>'★決算統計　普通税'!CM23</f>
        <v>11294318</v>
      </c>
      <c r="BS21" s="127">
        <f>'★徴収率　普通税'!AD23</f>
        <v>99.279064477786832</v>
      </c>
      <c r="BT21" s="142">
        <f>'★徴収率　普通税'!AE23</f>
        <v>20.018495604037774</v>
      </c>
      <c r="BU21" s="142">
        <f>'★徴収率　普通税'!AF23</f>
        <v>96.674711252991045</v>
      </c>
      <c r="BV21" s="135">
        <f>'★決算統計　普通税'!CO23</f>
        <v>4636439</v>
      </c>
      <c r="BW21" s="135">
        <f>'★決算統計　普通税'!CP23</f>
        <v>184026</v>
      </c>
      <c r="BX21" s="37">
        <f>'★決算統計　普通税'!CQ23</f>
        <v>4820465</v>
      </c>
      <c r="BY21" s="124">
        <f>'★決算統計　普通税'!CT23</f>
        <v>4601839</v>
      </c>
      <c r="BZ21" s="31">
        <f>'★決算統計　普通税'!CU23</f>
        <v>37920</v>
      </c>
      <c r="CA21" s="124">
        <f>'★決算統計　普通税'!CV23</f>
        <v>4639759</v>
      </c>
      <c r="CB21" s="127">
        <f>'★徴収率　普通税'!AG23</f>
        <v>99.253737620617883</v>
      </c>
      <c r="CC21" s="142">
        <f>'★徴収率　普通税'!AH23</f>
        <v>20.60578396530925</v>
      </c>
      <c r="CD21" s="127">
        <f>'★徴収率　普通税'!AI23</f>
        <v>96.251274513973243</v>
      </c>
      <c r="CE21" s="135">
        <f>'★決算統計　普通税'!CX23</f>
        <v>5495220</v>
      </c>
      <c r="CF21" s="37">
        <f>'★決算統計　普通税'!CY23</f>
        <v>187867</v>
      </c>
      <c r="CG21" s="135">
        <f>'★決算統計　普通税'!CZ23</f>
        <v>5683087</v>
      </c>
      <c r="CH21" s="124">
        <f>'★決算統計　普通税'!DC23</f>
        <v>5454164</v>
      </c>
      <c r="CI21" s="31">
        <f>'★決算統計　普通税'!DD23</f>
        <v>38712</v>
      </c>
      <c r="CJ21" s="124">
        <f>'★決算統計　普通税'!DE23</f>
        <v>5492876</v>
      </c>
      <c r="CK21" s="127">
        <f>'★徴収率　普通税'!AJ23</f>
        <v>99.252877955750634</v>
      </c>
      <c r="CL21" s="142">
        <f>'★徴収率　普通税'!AK23</f>
        <v>20.60606705807832</v>
      </c>
      <c r="CM21" s="127">
        <f>'★徴収率　普通税'!AL23</f>
        <v>96.6530338177121</v>
      </c>
      <c r="CN21" s="135">
        <f>'★決算統計　普通税'!DG23</f>
        <v>1167271</v>
      </c>
      <c r="CO21" s="37">
        <f>'★決算統計　普通税'!DH23</f>
        <v>11982</v>
      </c>
      <c r="CP21" s="135">
        <f>'★決算統計　普通税'!DI23</f>
        <v>1179253</v>
      </c>
      <c r="CQ21" s="31">
        <f>'★決算統計　普通税'!DL23</f>
        <v>1161469</v>
      </c>
      <c r="CR21" s="124">
        <f>'★決算統計　普通税'!DM23</f>
        <v>214</v>
      </c>
      <c r="CS21" s="124">
        <f>'★決算統計　普通税'!DN23</f>
        <v>1161683</v>
      </c>
      <c r="CT21" s="142">
        <f>IF('★徴収率　普通税'!AM23="－",0,'★徴収率　普通税'!AM23)</f>
        <v>99.502943189713449</v>
      </c>
      <c r="CU21" s="127">
        <f>IF('★徴収率　普通税'!AN23="－",0,'★徴収率　普通税'!AN23)</f>
        <v>1.7860123518611251</v>
      </c>
      <c r="CV21" s="142">
        <f>IF('★徴収率　普通税'!AO23="－",0,'★徴収率　普通税'!AO23)</f>
        <v>98.510073750077382</v>
      </c>
      <c r="CW21" s="37">
        <f>'★決算統計　普通税'!DP23</f>
        <v>292281</v>
      </c>
      <c r="CX21" s="135">
        <f>'★決算統計　普通税'!DQ23</f>
        <v>0</v>
      </c>
      <c r="CY21" s="37">
        <f>'★決算統計　普通税'!DR23</f>
        <v>292281</v>
      </c>
      <c r="CZ21" s="124">
        <f>'★決算統計　普通税'!DU23</f>
        <v>292281</v>
      </c>
      <c r="DA21" s="31">
        <f>'★決算統計　普通税'!DV23</f>
        <v>0</v>
      </c>
      <c r="DB21" s="124">
        <f>'★決算統計　普通税'!DW23</f>
        <v>292281</v>
      </c>
      <c r="DC21" s="127">
        <f>IF('★徴収率　普通税'!AP23="－",0,'★徴収率　普通税'!AP23)</f>
        <v>100</v>
      </c>
      <c r="DD21" s="142">
        <f>IF('★徴収率　普通税'!AQ23="－",0,'★徴収率　普通税'!AQ23)</f>
        <v>0</v>
      </c>
      <c r="DE21" s="142">
        <f>'★徴収率　普通税'!AR23</f>
        <v>100</v>
      </c>
      <c r="DF21" s="152" t="s">
        <v>258</v>
      </c>
      <c r="DG21" s="152" t="s">
        <v>258</v>
      </c>
      <c r="DH21" s="37">
        <f>'★決算統計　普通税'!EA23</f>
        <v>386952</v>
      </c>
      <c r="DI21" s="152" t="s">
        <v>258</v>
      </c>
      <c r="DJ21" s="128" t="s">
        <v>258</v>
      </c>
      <c r="DK21" s="124">
        <f>'★決算統計　普通税'!EF23</f>
        <v>366906</v>
      </c>
      <c r="DL21" s="127" t="str">
        <f>'★徴収率　普通税'!AS23</f>
        <v>－</v>
      </c>
      <c r="DM21" s="142" t="str">
        <f>'★徴収率　普通税'!AT23</f>
        <v>－</v>
      </c>
      <c r="DN21" s="142">
        <f>'★徴収率　普通税'!AU23</f>
        <v>94.819512497674125</v>
      </c>
      <c r="DO21" s="152" t="s">
        <v>258</v>
      </c>
      <c r="DP21" s="128" t="s">
        <v>258</v>
      </c>
      <c r="DQ21" s="124">
        <f>'★決算統計　普通税'!EJ23</f>
        <v>21692</v>
      </c>
      <c r="DR21" s="128" t="s">
        <v>258</v>
      </c>
      <c r="DS21" s="152" t="s">
        <v>258</v>
      </c>
      <c r="DT21" s="31">
        <f>'★決算統計　普通税'!EO23</f>
        <v>21692</v>
      </c>
      <c r="DU21" s="142" t="str">
        <f>'★徴収率　普通税'!AV23</f>
        <v>－</v>
      </c>
      <c r="DV21" s="127" t="str">
        <f>'★徴収率　普通税'!AW23</f>
        <v>－</v>
      </c>
      <c r="DW21" s="142">
        <f>'★徴収率　普通税'!AX23</f>
        <v>100</v>
      </c>
      <c r="DX21" s="31">
        <f>'★決算統計　普通税'!EQ23</f>
        <v>348271</v>
      </c>
      <c r="DY21" s="124">
        <f>'★決算統計　普通税'!ER23</f>
        <v>16989</v>
      </c>
      <c r="DZ21" s="31">
        <f>'★決算統計　普通税'!ES23</f>
        <v>365260</v>
      </c>
      <c r="EA21" s="124">
        <f>'★決算統計　普通税'!EV23</f>
        <v>341323</v>
      </c>
      <c r="EB21" s="31">
        <f>'★決算統計　普通税'!EW23</f>
        <v>3891</v>
      </c>
      <c r="EC21" s="124">
        <f>'★決算統計　普通税'!EX23</f>
        <v>345214</v>
      </c>
      <c r="ED21" s="127">
        <f>'★徴収率　普通税'!AY23</f>
        <v>98.00500185200606</v>
      </c>
      <c r="EE21" s="142">
        <f>'★徴収率　普通税'!AZ23</f>
        <v>22.903054917888042</v>
      </c>
      <c r="EF21" s="127">
        <f>'★徴収率　普通税'!BA23</f>
        <v>94.511854569347861</v>
      </c>
      <c r="EG21" s="135">
        <f>'★決算統計　普通税'!EZ23</f>
        <v>1664363</v>
      </c>
      <c r="EH21" s="37">
        <f>'★決算統計　普通税'!FA23</f>
        <v>0</v>
      </c>
      <c r="EI21" s="135">
        <f>'★決算統計　普通税'!FB23</f>
        <v>1664363</v>
      </c>
      <c r="EJ21" s="31">
        <f>'★決算統計　普通税'!FE23</f>
        <v>1664363</v>
      </c>
      <c r="EK21" s="124">
        <f>'★決算統計　普通税'!FF23</f>
        <v>0</v>
      </c>
      <c r="EL21" s="31">
        <f>'★決算統計　普通税'!FG23</f>
        <v>1664363</v>
      </c>
      <c r="EM21" s="142">
        <f>IF('★徴収率　普通税'!BB23="－",0,'★徴収率　普通税'!BB23)</f>
        <v>100</v>
      </c>
      <c r="EN21" s="127">
        <f>IF('★徴収率　普通税'!BC23="－",0,'★徴収率　普通税'!BC23)</f>
        <v>0</v>
      </c>
      <c r="EO21" s="142">
        <f>IF('★徴収率　普通税'!BD23="－",0,'★徴収率　普通税'!BD23)</f>
        <v>100</v>
      </c>
      <c r="EP21" s="37">
        <f>'★決算統計　普通税'!FR23</f>
        <v>0</v>
      </c>
      <c r="EQ21" s="135">
        <f>'★決算統計　普通税'!FS23</f>
        <v>0</v>
      </c>
      <c r="ER21" s="37">
        <f>'★決算統計　普通税'!FT23</f>
        <v>0</v>
      </c>
      <c r="ES21" s="124">
        <f>'★決算統計　普通税'!FW23</f>
        <v>0</v>
      </c>
      <c r="ET21" s="31">
        <f>'★決算統計　普通税'!FX23</f>
        <v>0</v>
      </c>
      <c r="EU21" s="124">
        <f>'★決算統計　普通税'!FY23</f>
        <v>0</v>
      </c>
      <c r="EV21" s="127">
        <f>IF('★徴収率　普通税'!BH23="－",0,'★徴収率　普通税'!BH23)</f>
        <v>0</v>
      </c>
      <c r="EW21" s="142">
        <f>IF('★徴収率　普通税'!BI23="－",0,'★徴収率　普通税'!BI23)</f>
        <v>0</v>
      </c>
      <c r="EX21" s="127">
        <f>IF('★徴収率　普通税'!BJ23="－",0,'★徴収率　普通税'!BJ23)</f>
        <v>0</v>
      </c>
      <c r="EY21" s="156" t="s">
        <v>258</v>
      </c>
      <c r="EZ21" s="129" t="s">
        <v>258</v>
      </c>
      <c r="FA21" s="156" t="s">
        <v>258</v>
      </c>
      <c r="FB21" s="130" t="s">
        <v>258</v>
      </c>
      <c r="FC21" s="157" t="s">
        <v>258</v>
      </c>
      <c r="FD21" s="130" t="s">
        <v>258</v>
      </c>
      <c r="FE21" s="158" t="s">
        <v>258</v>
      </c>
      <c r="FF21" s="131" t="s">
        <v>258</v>
      </c>
      <c r="FG21" s="158" t="s">
        <v>258</v>
      </c>
      <c r="FH21" s="37">
        <f>'★決算統計　目的税'!U23</f>
        <v>11701</v>
      </c>
      <c r="FI21" s="135">
        <f>'★決算統計　目的税'!V23</f>
        <v>0</v>
      </c>
      <c r="FJ21" s="37">
        <f>'★決算統計　目的税'!W23</f>
        <v>11701</v>
      </c>
      <c r="FK21" s="135">
        <f>'★決算統計　目的税'!Z23</f>
        <v>11701</v>
      </c>
      <c r="FL21" s="37">
        <f>'★決算統計　目的税'!AA23</f>
        <v>0</v>
      </c>
      <c r="FM21" s="135">
        <f>'★決算統計　目的税'!AB23</f>
        <v>11701</v>
      </c>
      <c r="FN21" s="131">
        <f>'★徴収率　目的税'!I23</f>
        <v>100</v>
      </c>
      <c r="FO21" s="158">
        <f>IF('★徴収率　目的税'!J23="－",0,'★徴収率　目的税'!J23)</f>
        <v>0</v>
      </c>
      <c r="FP21" s="131">
        <f>'★徴収率　目的税'!K23</f>
        <v>100</v>
      </c>
      <c r="FQ21" s="157" t="s">
        <v>258</v>
      </c>
      <c r="FR21" s="130" t="s">
        <v>258</v>
      </c>
      <c r="FS21" s="157" t="s">
        <v>258</v>
      </c>
      <c r="FT21" s="130" t="s">
        <v>258</v>
      </c>
      <c r="FU21" s="157" t="s">
        <v>258</v>
      </c>
      <c r="FV21" s="130" t="s">
        <v>258</v>
      </c>
      <c r="FW21" s="157" t="s">
        <v>258</v>
      </c>
      <c r="FX21" s="130" t="s">
        <v>258</v>
      </c>
      <c r="FY21" s="157" t="s">
        <v>258</v>
      </c>
      <c r="FZ21" s="31">
        <f>'★決算統計　目的税'!AM23</f>
        <v>2529833</v>
      </c>
      <c r="GA21" s="124">
        <f>'★決算統計　目的税'!AN23</f>
        <v>100817</v>
      </c>
      <c r="GB21" s="31">
        <f>'★決算統計　目的税'!AO23</f>
        <v>2630650</v>
      </c>
      <c r="GC21" s="124">
        <f>'★決算統計　目的税'!AR23</f>
        <v>2501614</v>
      </c>
      <c r="GD21" s="31">
        <f>'★決算統計　目的税'!AS23</f>
        <v>18705</v>
      </c>
      <c r="GE21" s="124">
        <f>'★決算統計　目的税'!AT23</f>
        <v>2520319</v>
      </c>
      <c r="GF21" s="127">
        <f>'★徴収率　目的税'!O23</f>
        <v>98.884550877468996</v>
      </c>
      <c r="GG21" s="142">
        <f>'★徴収率　目的税'!P23</f>
        <v>18.553418570280805</v>
      </c>
      <c r="GH21" s="127">
        <f>'★徴収率　目的税'!Q23</f>
        <v>95.80594149734857</v>
      </c>
      <c r="GI21" s="156" t="s">
        <v>258</v>
      </c>
      <c r="GJ21" s="129" t="s">
        <v>258</v>
      </c>
      <c r="GK21" s="156" t="s">
        <v>258</v>
      </c>
      <c r="GL21" s="130" t="s">
        <v>258</v>
      </c>
      <c r="GM21" s="157" t="s">
        <v>258</v>
      </c>
      <c r="GN21" s="130" t="s">
        <v>258</v>
      </c>
      <c r="GO21" s="158" t="s">
        <v>258</v>
      </c>
      <c r="GP21" s="131" t="s">
        <v>258</v>
      </c>
      <c r="GQ21" s="158" t="s">
        <v>258</v>
      </c>
      <c r="GR21" s="31">
        <f>'★決算統計　目的税'!DG23</f>
        <v>29536086</v>
      </c>
      <c r="GS21" s="124">
        <f>'★決算統計　目的税'!DH23</f>
        <v>716704</v>
      </c>
      <c r="GT21" s="31">
        <f>'★決算統計　目的税'!DI23</f>
        <v>30274482</v>
      </c>
      <c r="GU21" s="124">
        <f>'★決算統計　目的税'!DL23</f>
        <v>29211022</v>
      </c>
      <c r="GV21" s="31">
        <f>'★決算統計　目的税'!DM23</f>
        <v>217391</v>
      </c>
      <c r="GW21" s="124">
        <f>'★決算統計　目的税'!DN23</f>
        <v>29450105</v>
      </c>
      <c r="GX21" s="127">
        <f>'★徴収率　目的税'!AM23</f>
        <v>98.899434407118122</v>
      </c>
      <c r="GY21" s="142">
        <f>'★徴収率　目的税'!AN23</f>
        <v>30.332047818904318</v>
      </c>
      <c r="GZ21" s="127">
        <f>'★徴収率　目的税'!AO23</f>
        <v>97.276990569153256</v>
      </c>
      <c r="HA21" s="157" t="s">
        <v>258</v>
      </c>
      <c r="HB21" s="130" t="s">
        <v>258</v>
      </c>
      <c r="HC21" s="157" t="s">
        <v>258</v>
      </c>
      <c r="HD21" s="130" t="s">
        <v>258</v>
      </c>
      <c r="HE21" s="157" t="s">
        <v>258</v>
      </c>
      <c r="HF21" s="130" t="s">
        <v>258</v>
      </c>
      <c r="HG21" s="157" t="s">
        <v>258</v>
      </c>
      <c r="HH21" s="130" t="s">
        <v>258</v>
      </c>
      <c r="HI21" s="157" t="s">
        <v>258</v>
      </c>
      <c r="HJ21" s="31">
        <f>'★決算統計　目的税'!DY23</f>
        <v>4802840</v>
      </c>
      <c r="HK21" s="124">
        <f>'★決算統計　目的税'!DZ23</f>
        <v>1419355</v>
      </c>
      <c r="HL21" s="31">
        <f>'★決算統計　目的税'!EA23</f>
        <v>6222195</v>
      </c>
      <c r="HM21" s="124">
        <f>'★決算統計　目的税'!ED23</f>
        <v>4366792</v>
      </c>
      <c r="HN21" s="31">
        <f>'★決算統計　目的税'!EE23</f>
        <v>167513</v>
      </c>
      <c r="HO21" s="124">
        <f>'★決算統計　目的税'!EF23</f>
        <v>4534305</v>
      </c>
      <c r="HP21" s="127">
        <f>'★徴収率　目的税'!AS23</f>
        <v>90.921038385621841</v>
      </c>
      <c r="HQ21" s="142">
        <f>'★徴収率　目的税'!AT23</f>
        <v>11.802050931585121</v>
      </c>
      <c r="HR21" s="142">
        <f>'★徴収率　目的税'!AU23</f>
        <v>72.873077748286576</v>
      </c>
    </row>
    <row r="22" spans="1:226">
      <c r="A22" s="124" t="s">
        <v>32</v>
      </c>
      <c r="B22" s="135">
        <f>'★決算統計　普通税'!U24</f>
        <v>5808780</v>
      </c>
      <c r="C22" s="135">
        <f>'★決算統計　普通税'!V24</f>
        <v>53909</v>
      </c>
      <c r="D22" s="135">
        <f>'★決算統計　普通税'!W24</f>
        <v>5862689</v>
      </c>
      <c r="E22" s="137">
        <f>'★決算統計　普通税'!Z24</f>
        <v>5769426</v>
      </c>
      <c r="F22" s="137">
        <f>'★決算統計　普通税'!AA24</f>
        <v>33470</v>
      </c>
      <c r="G22" s="137">
        <f>'★決算統計　普通税'!AB24</f>
        <v>5802896</v>
      </c>
      <c r="H22" s="139">
        <f>'★徴収率　普通税'!I24</f>
        <v>99.322508340821997</v>
      </c>
      <c r="I22" s="139">
        <f>'★徴収率　普通税'!J24</f>
        <v>62.086108071008553</v>
      </c>
      <c r="J22" s="139">
        <f>'★徴収率　普通税'!K24</f>
        <v>98.980109639109287</v>
      </c>
      <c r="K22" s="135">
        <f>'★決算統計　普通税'!AD24</f>
        <v>173778</v>
      </c>
      <c r="L22" s="135">
        <f>'★決算統計　普通税'!AE24</f>
        <v>1757</v>
      </c>
      <c r="M22" s="135">
        <f>'★決算統計　普通税'!AF24</f>
        <v>175535</v>
      </c>
      <c r="N22" s="124">
        <f>'★決算統計　普通税'!AI24</f>
        <v>172499</v>
      </c>
      <c r="O22" s="124">
        <f>'★決算統計　普通税'!AJ24</f>
        <v>1151</v>
      </c>
      <c r="P22" s="124">
        <f>'★決算統計　普通税'!AK24</f>
        <v>173650</v>
      </c>
      <c r="Q22" s="142">
        <f>'★徴収率　普通税'!L24</f>
        <v>99.264003498716761</v>
      </c>
      <c r="R22" s="142">
        <f>'★徴収率　普通税'!M24</f>
        <v>65.509391007398975</v>
      </c>
      <c r="S22" s="142">
        <f>'★徴収率　普通税'!N24</f>
        <v>98.926140086022727</v>
      </c>
      <c r="T22" s="145">
        <f>'★決算統計　普通税'!AM24</f>
        <v>5098806</v>
      </c>
      <c r="U22" s="135">
        <f>'★決算統計　普通税'!AN24</f>
        <v>48582</v>
      </c>
      <c r="V22" s="37">
        <f>'★決算統計　普通税'!AO24</f>
        <v>5147388</v>
      </c>
      <c r="W22" s="124">
        <f>'★決算統計　普通税'!AR24</f>
        <v>5062485</v>
      </c>
      <c r="X22" s="124">
        <f>'★決算統計　普通税'!AS24</f>
        <v>30997</v>
      </c>
      <c r="Y22" s="124">
        <f>'★決算統計　普通税'!AT24</f>
        <v>5093482</v>
      </c>
      <c r="Z22" s="142">
        <f>'★徴収率　普通税'!O24</f>
        <v>99.287656757287877</v>
      </c>
      <c r="AA22" s="127">
        <f>'★徴収率　普通税'!P24</f>
        <v>63.803466304392572</v>
      </c>
      <c r="AB22" s="142">
        <f>'★徴収率　普通税'!Q24</f>
        <v>98.952750404671264</v>
      </c>
      <c r="AC22" s="37">
        <f>'★決算統計　普通税'!AV24</f>
        <v>48597</v>
      </c>
      <c r="AD22" s="135">
        <f>'★決算統計　普通税'!AW24</f>
        <v>0</v>
      </c>
      <c r="AE22" s="37">
        <f>'★決算統計　普通税'!AX24</f>
        <v>48597</v>
      </c>
      <c r="AF22" s="124">
        <f>'★決算統計　普通税'!BA24</f>
        <v>48597</v>
      </c>
      <c r="AG22" s="31">
        <f>'★決算統計　普通税'!BB24</f>
        <v>0</v>
      </c>
      <c r="AH22" s="124">
        <f>'★決算統計　普通税'!BC24</f>
        <v>48597</v>
      </c>
      <c r="AI22" s="127">
        <f>'★徴収率　普通税'!R24</f>
        <v>100</v>
      </c>
      <c r="AJ22" s="142">
        <f>IF('★徴収率　普通税'!S24="－",0,'★徴収率　普通税'!S24)</f>
        <v>0</v>
      </c>
      <c r="AK22" s="142">
        <f>'★徴収率　普通税'!T24</f>
        <v>100</v>
      </c>
      <c r="AL22" s="135">
        <f>'★決算統計　普通税'!BE24</f>
        <v>214825</v>
      </c>
      <c r="AM22" s="37">
        <f>'★決算統計　普通税'!BF24</f>
        <v>1628</v>
      </c>
      <c r="AN22" s="135">
        <f>'★決算統計　普通税'!BG24</f>
        <v>216453</v>
      </c>
      <c r="AO22" s="31">
        <f>'★決算統計　普通税'!BJ24</f>
        <v>214122</v>
      </c>
      <c r="AP22" s="124">
        <f>'★決算統計　普通税'!BK24</f>
        <v>603</v>
      </c>
      <c r="AQ22" s="31">
        <f>'★決算統計　普通税'!BL24</f>
        <v>214725</v>
      </c>
      <c r="AR22" s="142">
        <f>'★徴収率　普通税'!U24</f>
        <v>99.672756895147202</v>
      </c>
      <c r="AS22" s="127">
        <f>'★徴収率　普通税'!V24</f>
        <v>37.039312039312037</v>
      </c>
      <c r="AT22" s="142">
        <f>'★徴収率　普通税'!W24</f>
        <v>99.201674266468927</v>
      </c>
      <c r="AU22" s="37">
        <f>'★決算統計　普通税'!BN24</f>
        <v>321371</v>
      </c>
      <c r="AV22" s="135">
        <f>'★決算統計　普通税'!BO24</f>
        <v>1942</v>
      </c>
      <c r="AW22" s="135">
        <f>'★決算統計　普通税'!BP24</f>
        <v>323313</v>
      </c>
      <c r="AX22" s="124">
        <f>'★決算統計　普通税'!BS24</f>
        <v>320320</v>
      </c>
      <c r="AY22" s="31">
        <f>'★決算統計　普通税'!BT24</f>
        <v>719</v>
      </c>
      <c r="AZ22" s="124">
        <f>'★決算統計　普通税'!BU24</f>
        <v>321039</v>
      </c>
      <c r="BA22" s="127">
        <f>'★徴収率　普通税'!X24</f>
        <v>99.672963646377553</v>
      </c>
      <c r="BB22" s="142">
        <f>IF('★徴収率　普通税'!Y24="－",0,'★徴収率　普通税'!Y24)</f>
        <v>37.023686920700314</v>
      </c>
      <c r="BC22" s="127">
        <f>'★徴収率　普通税'!Z24</f>
        <v>99.296656800066813</v>
      </c>
      <c r="BD22" s="135">
        <f>'★決算統計　普通税'!BW24</f>
        <v>4458283</v>
      </c>
      <c r="BE22" s="37">
        <f>'★決算統計　普通税'!BX24</f>
        <v>68697</v>
      </c>
      <c r="BF22" s="135">
        <f>'★決算統計　普通税'!BY24</f>
        <v>4526980</v>
      </c>
      <c r="BG22" s="31">
        <f>'★決算統計　普通税'!CB24</f>
        <v>4436467</v>
      </c>
      <c r="BH22" s="124">
        <f>'★決算統計　普通税'!CC24</f>
        <v>19411</v>
      </c>
      <c r="BI22" s="124">
        <f>'★決算統計　普通税'!CD24</f>
        <v>4455878</v>
      </c>
      <c r="BJ22" s="142">
        <f>'★徴収率　普通税'!AA24</f>
        <v>99.510663634408132</v>
      </c>
      <c r="BK22" s="127">
        <f>'★徴収率　普通税'!AB24</f>
        <v>28.255964598162947</v>
      </c>
      <c r="BL22" s="142">
        <f>'★徴収率　普通税'!AC24</f>
        <v>98.429372340942521</v>
      </c>
      <c r="BM22" s="37">
        <f>'★決算統計　普通税'!CF24</f>
        <v>4388598</v>
      </c>
      <c r="BN22" s="135">
        <f>'★決算統計　普通税'!CG24</f>
        <v>68697</v>
      </c>
      <c r="BO22" s="37">
        <f>'★決算統計　普通税'!CH24</f>
        <v>4457295</v>
      </c>
      <c r="BP22" s="124">
        <f>'★決算統計　普通税'!CK24</f>
        <v>4366782</v>
      </c>
      <c r="BQ22" s="31">
        <f>'★決算統計　普通税'!CL24</f>
        <v>19411</v>
      </c>
      <c r="BR22" s="124">
        <f>'★決算統計　普通税'!CM24</f>
        <v>4386193</v>
      </c>
      <c r="BS22" s="127">
        <f>'★徴収率　普通税'!AD24</f>
        <v>99.502893634823693</v>
      </c>
      <c r="BT22" s="142">
        <f>'★徴収率　普通税'!AE24</f>
        <v>28.255964598162947</v>
      </c>
      <c r="BU22" s="142">
        <f>'★徴収率　普通税'!AF24</f>
        <v>98.404817271461724</v>
      </c>
      <c r="BV22" s="135">
        <f>'★決算統計　普通税'!CO24</f>
        <v>1562072</v>
      </c>
      <c r="BW22" s="135">
        <f>'★決算統計　普通税'!CP24</f>
        <v>25517</v>
      </c>
      <c r="BX22" s="37">
        <f>'★決算統計　普通税'!CQ24</f>
        <v>1587589</v>
      </c>
      <c r="BY22" s="124">
        <f>'★決算統計　普通税'!CT24</f>
        <v>1554307</v>
      </c>
      <c r="BZ22" s="31">
        <f>'★決算統計　普通税'!CU24</f>
        <v>7210</v>
      </c>
      <c r="CA22" s="124">
        <f>'★決算統計　普通税'!CV24</f>
        <v>1561517</v>
      </c>
      <c r="CB22" s="127">
        <f>'★徴収率　普通税'!AG24</f>
        <v>99.502903835418593</v>
      </c>
      <c r="CC22" s="142">
        <f>'★徴収率　普通税'!AH24</f>
        <v>28.255672688795702</v>
      </c>
      <c r="CD22" s="127">
        <f>'★徴収率　普通税'!AI24</f>
        <v>98.357761360150519</v>
      </c>
      <c r="CE22" s="135">
        <f>'★決算統計　普通税'!CX24</f>
        <v>2144475</v>
      </c>
      <c r="CF22" s="37">
        <f>'★決算統計　普通税'!CY24</f>
        <v>33129</v>
      </c>
      <c r="CG22" s="135">
        <f>'★決算統計　普通税'!CZ24</f>
        <v>2177604</v>
      </c>
      <c r="CH22" s="124">
        <f>'★決算統計　普通税'!DC24</f>
        <v>2133814</v>
      </c>
      <c r="CI22" s="31">
        <f>'★決算統計　普通税'!DD24</f>
        <v>9361</v>
      </c>
      <c r="CJ22" s="124">
        <f>'★決算統計　普通税'!DE24</f>
        <v>2143175</v>
      </c>
      <c r="CK22" s="127">
        <f>'★徴収率　普通税'!AJ24</f>
        <v>99.502862005852251</v>
      </c>
      <c r="CL22" s="142">
        <f>'★徴収率　普通税'!AK24</f>
        <v>28.256210570798995</v>
      </c>
      <c r="CM22" s="127">
        <f>'★徴収率　普通税'!AL24</f>
        <v>98.41895036930498</v>
      </c>
      <c r="CN22" s="135">
        <f>'★決算統計　普通税'!DG24</f>
        <v>682051</v>
      </c>
      <c r="CO22" s="37">
        <f>'★決算統計　普通税'!DH24</f>
        <v>10051</v>
      </c>
      <c r="CP22" s="135">
        <f>'★決算統計　普通税'!DI24</f>
        <v>692102</v>
      </c>
      <c r="CQ22" s="31">
        <f>'★決算統計　普通税'!DL24</f>
        <v>678661</v>
      </c>
      <c r="CR22" s="124">
        <f>'★決算統計　普通税'!DM24</f>
        <v>2840</v>
      </c>
      <c r="CS22" s="124">
        <f>'★決算統計　普通税'!DN24</f>
        <v>681501</v>
      </c>
      <c r="CT22" s="142">
        <f>IF('★徴収率　普通税'!AM24="－",0,'★徴収率　普通税'!AM24)</f>
        <v>99.502969719273196</v>
      </c>
      <c r="CU22" s="127">
        <f>IF('★徴収率　普通税'!AN24="－",0,'★徴収率　普通税'!AN24)</f>
        <v>28.255894935827282</v>
      </c>
      <c r="CV22" s="142">
        <f>IF('★徴収率　普通税'!AO24="－",0,'★徴収率　普通税'!AO24)</f>
        <v>98.468289356193168</v>
      </c>
      <c r="CW22" s="37">
        <f>'★決算統計　普通税'!DP24</f>
        <v>69685</v>
      </c>
      <c r="CX22" s="135">
        <f>'★決算統計　普通税'!DQ24</f>
        <v>0</v>
      </c>
      <c r="CY22" s="37">
        <f>'★決算統計　普通税'!DR24</f>
        <v>69685</v>
      </c>
      <c r="CZ22" s="124">
        <f>'★決算統計　普通税'!DU24</f>
        <v>69685</v>
      </c>
      <c r="DA22" s="31">
        <f>'★決算統計　普通税'!DV24</f>
        <v>0</v>
      </c>
      <c r="DB22" s="124">
        <f>'★決算統計　普通税'!DW24</f>
        <v>69685</v>
      </c>
      <c r="DC22" s="127">
        <f>IF('★徴収率　普通税'!AP24="－",0,'★徴収率　普通税'!AP24)</f>
        <v>100</v>
      </c>
      <c r="DD22" s="142">
        <f>IF('★徴収率　普通税'!AQ24="－",0,'★徴収率　普通税'!AQ24)</f>
        <v>0</v>
      </c>
      <c r="DE22" s="142">
        <f>'★徴収率　普通税'!AR24</f>
        <v>100</v>
      </c>
      <c r="DF22" s="152" t="s">
        <v>258</v>
      </c>
      <c r="DG22" s="152" t="s">
        <v>258</v>
      </c>
      <c r="DH22" s="37">
        <f>'★決算統計　普通税'!EA24</f>
        <v>237138</v>
      </c>
      <c r="DI22" s="152" t="s">
        <v>258</v>
      </c>
      <c r="DJ22" s="128" t="s">
        <v>258</v>
      </c>
      <c r="DK22" s="124">
        <f>'★決算統計　普通税'!EF24</f>
        <v>229162</v>
      </c>
      <c r="DL22" s="127" t="str">
        <f>'★徴収率　普通税'!AS24</f>
        <v>－</v>
      </c>
      <c r="DM22" s="142" t="str">
        <f>'★徴収率　普通税'!AT24</f>
        <v>－</v>
      </c>
      <c r="DN22" s="142">
        <f>'★徴収率　普通税'!AU24</f>
        <v>96.636557616240339</v>
      </c>
      <c r="DO22" s="152" t="s">
        <v>258</v>
      </c>
      <c r="DP22" s="128" t="s">
        <v>258</v>
      </c>
      <c r="DQ22" s="124">
        <f>'★決算統計　普通税'!EJ24</f>
        <v>12081</v>
      </c>
      <c r="DR22" s="128" t="s">
        <v>258</v>
      </c>
      <c r="DS22" s="152" t="s">
        <v>258</v>
      </c>
      <c r="DT22" s="31">
        <f>'★決算統計　普通税'!EO24</f>
        <v>12081</v>
      </c>
      <c r="DU22" s="142" t="str">
        <f>'★徴収率　普通税'!AV24</f>
        <v>－</v>
      </c>
      <c r="DV22" s="127" t="str">
        <f>'★徴収率　普通税'!AW24</f>
        <v>－</v>
      </c>
      <c r="DW22" s="142">
        <f>'★徴収率　普通税'!AX24</f>
        <v>100</v>
      </c>
      <c r="DX22" s="31">
        <f>'★決算統計　普通税'!EQ24</f>
        <v>217538</v>
      </c>
      <c r="DY22" s="124">
        <f>'★決算統計　普通税'!ER24</f>
        <v>7519</v>
      </c>
      <c r="DZ22" s="31">
        <f>'★決算統計　普通税'!ES24</f>
        <v>225057</v>
      </c>
      <c r="EA22" s="124">
        <f>'★決算統計　普通税'!EV24</f>
        <v>214930</v>
      </c>
      <c r="EB22" s="31">
        <f>'★決算統計　普通税'!EW24</f>
        <v>2151</v>
      </c>
      <c r="EC22" s="124">
        <f>'★決算統計　普通税'!EX24</f>
        <v>217081</v>
      </c>
      <c r="ED22" s="127">
        <f>'★徴収率　普通税'!AY24</f>
        <v>98.801128998152038</v>
      </c>
      <c r="EE22" s="142">
        <f>'★徴収率　普通税'!AZ24</f>
        <v>28.607527596754888</v>
      </c>
      <c r="EF22" s="127">
        <f>'★徴収率　普通税'!BA24</f>
        <v>96.456008922184154</v>
      </c>
      <c r="EG22" s="135">
        <f>'★決算統計　普通税'!EZ24</f>
        <v>495100</v>
      </c>
      <c r="EH22" s="37">
        <f>'★決算統計　普通税'!FA24</f>
        <v>0</v>
      </c>
      <c r="EI22" s="135">
        <f>'★決算統計　普通税'!FB24</f>
        <v>495100</v>
      </c>
      <c r="EJ22" s="31">
        <f>'★決算統計　普通税'!FE24</f>
        <v>495100</v>
      </c>
      <c r="EK22" s="124">
        <f>'★決算統計　普通税'!FF24</f>
        <v>0</v>
      </c>
      <c r="EL22" s="31">
        <f>'★決算統計　普通税'!FG24</f>
        <v>495100</v>
      </c>
      <c r="EM22" s="142">
        <f>IF('★徴収率　普通税'!BB24="－",0,'★徴収率　普通税'!BB24)</f>
        <v>100</v>
      </c>
      <c r="EN22" s="127">
        <f>IF('★徴収率　普通税'!BC24="－",0,'★徴収率　普通税'!BC24)</f>
        <v>0</v>
      </c>
      <c r="EO22" s="142">
        <f>IF('★徴収率　普通税'!BD24="－",0,'★徴収率　普通税'!BD24)</f>
        <v>100</v>
      </c>
      <c r="EP22" s="37">
        <f>'★決算統計　普通税'!FR24</f>
        <v>0</v>
      </c>
      <c r="EQ22" s="135">
        <f>'★決算統計　普通税'!FS24</f>
        <v>0</v>
      </c>
      <c r="ER22" s="37">
        <f>'★決算統計　普通税'!FT24</f>
        <v>0</v>
      </c>
      <c r="ES22" s="124">
        <f>'★決算統計　普通税'!FW24</f>
        <v>0</v>
      </c>
      <c r="ET22" s="31">
        <f>'★決算統計　普通税'!FX24</f>
        <v>0</v>
      </c>
      <c r="EU22" s="124">
        <f>'★決算統計　普通税'!FY24</f>
        <v>0</v>
      </c>
      <c r="EV22" s="127">
        <f>IF('★徴収率　普通税'!BH24="－",0,'★徴収率　普通税'!BH24)</f>
        <v>0</v>
      </c>
      <c r="EW22" s="142">
        <f>IF('★徴収率　普通税'!BI24="－",0,'★徴収率　普通税'!BI24)</f>
        <v>0</v>
      </c>
      <c r="EX22" s="127">
        <f>IF('★徴収率　普通税'!BJ24="－",0,'★徴収率　普通税'!BJ24)</f>
        <v>0</v>
      </c>
      <c r="EY22" s="156" t="s">
        <v>258</v>
      </c>
      <c r="EZ22" s="129" t="s">
        <v>258</v>
      </c>
      <c r="FA22" s="156" t="s">
        <v>258</v>
      </c>
      <c r="FB22" s="130" t="s">
        <v>258</v>
      </c>
      <c r="FC22" s="157" t="s">
        <v>258</v>
      </c>
      <c r="FD22" s="130" t="s">
        <v>258</v>
      </c>
      <c r="FE22" s="158" t="s">
        <v>258</v>
      </c>
      <c r="FF22" s="131" t="s">
        <v>258</v>
      </c>
      <c r="FG22" s="158" t="s">
        <v>258</v>
      </c>
      <c r="FH22" s="37">
        <f>'★決算統計　目的税'!U24</f>
        <v>1615</v>
      </c>
      <c r="FI22" s="135">
        <f>'★決算統計　目的税'!V24</f>
        <v>0</v>
      </c>
      <c r="FJ22" s="37">
        <f>'★決算統計　目的税'!W24</f>
        <v>1615</v>
      </c>
      <c r="FK22" s="135">
        <f>'★決算統計　目的税'!Z24</f>
        <v>1615</v>
      </c>
      <c r="FL22" s="37">
        <f>'★決算統計　目的税'!AA24</f>
        <v>0</v>
      </c>
      <c r="FM22" s="135">
        <f>'★決算統計　目的税'!AB24</f>
        <v>1615</v>
      </c>
      <c r="FN22" s="131">
        <f>'★徴収率　目的税'!I24</f>
        <v>100</v>
      </c>
      <c r="FO22" s="158">
        <f>IF('★徴収率　目的税'!J24="－",0,'★徴収率　目的税'!J24)</f>
        <v>0</v>
      </c>
      <c r="FP22" s="131">
        <f>'★徴収率　目的税'!K24</f>
        <v>100</v>
      </c>
      <c r="FQ22" s="157" t="s">
        <v>258</v>
      </c>
      <c r="FR22" s="130" t="s">
        <v>258</v>
      </c>
      <c r="FS22" s="157" t="s">
        <v>258</v>
      </c>
      <c r="FT22" s="130" t="s">
        <v>258</v>
      </c>
      <c r="FU22" s="157" t="s">
        <v>258</v>
      </c>
      <c r="FV22" s="130" t="s">
        <v>258</v>
      </c>
      <c r="FW22" s="157" t="s">
        <v>258</v>
      </c>
      <c r="FX22" s="130" t="s">
        <v>258</v>
      </c>
      <c r="FY22" s="157" t="s">
        <v>258</v>
      </c>
      <c r="FZ22" s="31">
        <f>'★決算統計　目的税'!AM24</f>
        <v>895592</v>
      </c>
      <c r="GA22" s="124">
        <f>'★決算統計　目的税'!AN24</f>
        <v>14368</v>
      </c>
      <c r="GB22" s="31">
        <f>'★決算統計　目的税'!AO24</f>
        <v>909960</v>
      </c>
      <c r="GC22" s="124">
        <f>'★決算統計　目的税'!AR24</f>
        <v>891170</v>
      </c>
      <c r="GD22" s="31">
        <f>'★決算統計　目的税'!AS24</f>
        <v>4060</v>
      </c>
      <c r="GE22" s="124">
        <f>'★決算統計　目的税'!AT24</f>
        <v>895230</v>
      </c>
      <c r="GF22" s="127">
        <f>'★徴収率　目的税'!O24</f>
        <v>99.506248380959178</v>
      </c>
      <c r="GG22" s="142">
        <f>'★徴収率　目的税'!P24</f>
        <v>28.257238307349663</v>
      </c>
      <c r="GH22" s="127">
        <f>'★徴収率　目的税'!Q24</f>
        <v>98.38124752736384</v>
      </c>
      <c r="GI22" s="156" t="s">
        <v>258</v>
      </c>
      <c r="GJ22" s="129" t="s">
        <v>258</v>
      </c>
      <c r="GK22" s="156" t="s">
        <v>258</v>
      </c>
      <c r="GL22" s="130" t="s">
        <v>258</v>
      </c>
      <c r="GM22" s="157" t="s">
        <v>258</v>
      </c>
      <c r="GN22" s="130" t="s">
        <v>258</v>
      </c>
      <c r="GO22" s="158" t="s">
        <v>258</v>
      </c>
      <c r="GP22" s="131" t="s">
        <v>258</v>
      </c>
      <c r="GQ22" s="158" t="s">
        <v>258</v>
      </c>
      <c r="GR22" s="31">
        <f>'★決算統計　目的税'!DG24</f>
        <v>11876908</v>
      </c>
      <c r="GS22" s="124">
        <f>'★決算統計　目的税'!DH24</f>
        <v>144493</v>
      </c>
      <c r="GT22" s="31">
        <f>'★決算統計　目的税'!DI24</f>
        <v>12033482</v>
      </c>
      <c r="GU22" s="124">
        <f>'★決算統計　目的税'!DL24</f>
        <v>11808708</v>
      </c>
      <c r="GV22" s="31">
        <f>'★決算統計　目的税'!DM24</f>
        <v>59092</v>
      </c>
      <c r="GW22" s="124">
        <f>'★決算統計　目的税'!DN24</f>
        <v>11879881</v>
      </c>
      <c r="GX22" s="127">
        <f>'★徴収率　目的税'!AM24</f>
        <v>99.42577647313594</v>
      </c>
      <c r="GY22" s="142">
        <f>'★徴収率　目的税'!AN24</f>
        <v>40.896098772950943</v>
      </c>
      <c r="GZ22" s="127">
        <f>'★徴収率　目的税'!AO24</f>
        <v>98.723553166074467</v>
      </c>
      <c r="HA22" s="157" t="s">
        <v>258</v>
      </c>
      <c r="HB22" s="130" t="s">
        <v>258</v>
      </c>
      <c r="HC22" s="157" t="s">
        <v>258</v>
      </c>
      <c r="HD22" s="130" t="s">
        <v>258</v>
      </c>
      <c r="HE22" s="157" t="s">
        <v>258</v>
      </c>
      <c r="HF22" s="130" t="s">
        <v>258</v>
      </c>
      <c r="HG22" s="157" t="s">
        <v>258</v>
      </c>
      <c r="HH22" s="130" t="s">
        <v>258</v>
      </c>
      <c r="HI22" s="157" t="s">
        <v>258</v>
      </c>
      <c r="HJ22" s="31">
        <f>'★決算統計　目的税'!DY24</f>
        <v>2291128</v>
      </c>
      <c r="HK22" s="124">
        <f>'★決算統計　目的税'!DZ24</f>
        <v>190279</v>
      </c>
      <c r="HL22" s="31">
        <f>'★決算統計　目的税'!EA24</f>
        <v>2481407</v>
      </c>
      <c r="HM22" s="124">
        <f>'★決算統計　目的税'!ED24</f>
        <v>2215308</v>
      </c>
      <c r="HN22" s="31">
        <f>'★決算統計　目的税'!EE24</f>
        <v>58976</v>
      </c>
      <c r="HO22" s="124">
        <f>'★決算統計　目的税'!EF24</f>
        <v>2274284</v>
      </c>
      <c r="HP22" s="127">
        <f>'★徴収率　目的税'!AS24</f>
        <v>96.690713046150194</v>
      </c>
      <c r="HQ22" s="142">
        <f>'★徴収率　目的税'!AT24</f>
        <v>30.994487042710965</v>
      </c>
      <c r="HR22" s="142">
        <f>'★徴収率　目的税'!AU24</f>
        <v>91.653001704275042</v>
      </c>
    </row>
    <row r="23" spans="1:226">
      <c r="A23" s="124" t="s">
        <v>7</v>
      </c>
      <c r="B23" s="135">
        <f>'★決算統計　普通税'!U25</f>
        <v>6496254</v>
      </c>
      <c r="C23" s="135">
        <f>'★決算統計　普通税'!V25</f>
        <v>125889</v>
      </c>
      <c r="D23" s="135">
        <f>'★決算統計　普通税'!W25</f>
        <v>6622143</v>
      </c>
      <c r="E23" s="137">
        <f>'★決算統計　普通税'!Z25</f>
        <v>6437372</v>
      </c>
      <c r="F23" s="137">
        <f>'★決算統計　普通税'!AA25</f>
        <v>48608</v>
      </c>
      <c r="G23" s="137">
        <f>'★決算統計　普通税'!AB25</f>
        <v>6485980</v>
      </c>
      <c r="H23" s="139">
        <f>'★徴収率　普通税'!I25</f>
        <v>99.093600712041123</v>
      </c>
      <c r="I23" s="139">
        <f>'★徴収率　普通税'!J25</f>
        <v>38.611792928691145</v>
      </c>
      <c r="J23" s="139">
        <f>'★徴収率　普通税'!K25</f>
        <v>97.943822717208008</v>
      </c>
      <c r="K23" s="135">
        <f>'★決算統計　普通税'!AD25</f>
        <v>187237</v>
      </c>
      <c r="L23" s="135">
        <f>'★決算統計　普通税'!AE25</f>
        <v>3727</v>
      </c>
      <c r="M23" s="135">
        <f>'★決算統計　普通税'!AF25</f>
        <v>190964</v>
      </c>
      <c r="N23" s="124">
        <f>'★決算統計　普通税'!AI25</f>
        <v>185339</v>
      </c>
      <c r="O23" s="124">
        <f>'★決算統計　普通税'!AJ25</f>
        <v>1553</v>
      </c>
      <c r="P23" s="124">
        <f>'★決算統計　普通税'!AK25</f>
        <v>186892</v>
      </c>
      <c r="Q23" s="142">
        <f>'★徴収率　普通税'!L25</f>
        <v>98.98631146621662</v>
      </c>
      <c r="R23" s="142">
        <f>'★徴収率　普通税'!M25</f>
        <v>41.668902602629458</v>
      </c>
      <c r="S23" s="142">
        <f>'★徴収率　普通税'!N25</f>
        <v>97.867660920382903</v>
      </c>
      <c r="T23" s="145">
        <f>'★決算統計　普通税'!AM25</f>
        <v>5518821</v>
      </c>
      <c r="U23" s="135">
        <f>'★決算統計　普通税'!AN25</f>
        <v>109361</v>
      </c>
      <c r="V23" s="37">
        <f>'★決算統計　普通税'!AO25</f>
        <v>5628182</v>
      </c>
      <c r="W23" s="124">
        <f>'★決算統計　普通税'!AR25</f>
        <v>5462879</v>
      </c>
      <c r="X23" s="124">
        <f>'★決算統計　普通税'!AS25</f>
        <v>45578</v>
      </c>
      <c r="Y23" s="124">
        <f>'★決算統計　普通税'!AT25</f>
        <v>5508457</v>
      </c>
      <c r="Z23" s="142">
        <f>'★徴収率　普通税'!O25</f>
        <v>98.986341466773425</v>
      </c>
      <c r="AA23" s="127">
        <f>'★徴収率　普通税'!P25</f>
        <v>41.676648896773074</v>
      </c>
      <c r="AB23" s="142">
        <f>'★徴収率　普通税'!Q25</f>
        <v>97.872758912202912</v>
      </c>
      <c r="AC23" s="37">
        <f>'★決算統計　普通税'!AV25</f>
        <v>24718</v>
      </c>
      <c r="AD23" s="135">
        <f>'★決算統計　普通税'!AW25</f>
        <v>0</v>
      </c>
      <c r="AE23" s="37">
        <f>'★決算統計　普通税'!AX25</f>
        <v>24718</v>
      </c>
      <c r="AF23" s="124">
        <f>'★決算統計　普通税'!BA25</f>
        <v>24718</v>
      </c>
      <c r="AG23" s="31">
        <f>'★決算統計　普通税'!BB25</f>
        <v>0</v>
      </c>
      <c r="AH23" s="124">
        <f>'★決算統計　普通税'!BC25</f>
        <v>24718</v>
      </c>
      <c r="AI23" s="127">
        <f>'★徴収率　普通税'!R25</f>
        <v>100</v>
      </c>
      <c r="AJ23" s="142">
        <f>IF('★徴収率　普通税'!S25="－",0,'★徴収率　普通税'!S25)</f>
        <v>0</v>
      </c>
      <c r="AK23" s="142">
        <f>'★徴収率　普通税'!T25</f>
        <v>100</v>
      </c>
      <c r="AL23" s="135">
        <f>'★決算統計　普通税'!BE25</f>
        <v>275736</v>
      </c>
      <c r="AM23" s="37">
        <f>'★決算統計　普通税'!BF25</f>
        <v>4467</v>
      </c>
      <c r="AN23" s="135">
        <f>'★決算統計　普通税'!BG25</f>
        <v>280203</v>
      </c>
      <c r="AO23" s="31">
        <f>'★決算統計　普通税'!BJ25</f>
        <v>275372</v>
      </c>
      <c r="AP23" s="124">
        <f>'★決算統計　普通税'!BK25</f>
        <v>515</v>
      </c>
      <c r="AQ23" s="31">
        <f>'★決算統計　普通税'!BL25</f>
        <v>275887</v>
      </c>
      <c r="AR23" s="142">
        <f>'★徴収率　普通税'!U25</f>
        <v>99.867989671279773</v>
      </c>
      <c r="AS23" s="127">
        <f>'★徴収率　普通税'!V25</f>
        <v>11.528990373852697</v>
      </c>
      <c r="AT23" s="142">
        <f>'★徴収率　普通税'!W25</f>
        <v>98.459688154659304</v>
      </c>
      <c r="AU23" s="37">
        <f>'★決算統計　普通税'!BN25</f>
        <v>514460</v>
      </c>
      <c r="AV23" s="135">
        <f>'★決算統計　普通税'!BO25</f>
        <v>8334</v>
      </c>
      <c r="AW23" s="135">
        <f>'★決算統計　普通税'!BP25</f>
        <v>522794</v>
      </c>
      <c r="AX23" s="124">
        <f>'★決算統計　普通税'!BS25</f>
        <v>513782</v>
      </c>
      <c r="AY23" s="31">
        <f>'★決算統計　普通税'!BT25</f>
        <v>962</v>
      </c>
      <c r="AZ23" s="124">
        <f>'★決算統計　普通税'!BU25</f>
        <v>514744</v>
      </c>
      <c r="BA23" s="127">
        <f>'★徴収率　普通税'!X25</f>
        <v>99.868211328383154</v>
      </c>
      <c r="BB23" s="142">
        <f>IF('★徴収率　普通税'!Y25="－",0,'★徴収率　普通税'!Y25)</f>
        <v>11.543076553875691</v>
      </c>
      <c r="BC23" s="127">
        <f>'★徴収率　普通税'!Z25</f>
        <v>98.460196559256602</v>
      </c>
      <c r="BD23" s="135">
        <f>'★決算統計　普通税'!BW25</f>
        <v>5905342</v>
      </c>
      <c r="BE23" s="37">
        <f>'★決算統計　普通税'!BX25</f>
        <v>55083</v>
      </c>
      <c r="BF23" s="135">
        <f>'★決算統計　普通税'!BY25</f>
        <v>5960425</v>
      </c>
      <c r="BG23" s="31">
        <f>'★決算統計　普通税'!CB25</f>
        <v>5880951</v>
      </c>
      <c r="BH23" s="124">
        <f>'★決算統計　普通税'!CC25</f>
        <v>26651</v>
      </c>
      <c r="BI23" s="124">
        <f>'★決算統計　普通税'!CD25</f>
        <v>5907602</v>
      </c>
      <c r="BJ23" s="142">
        <f>'★徴収率　普通税'!AA25</f>
        <v>99.586967190045897</v>
      </c>
      <c r="BK23" s="127">
        <f>'★徴収率　普通税'!AB25</f>
        <v>48.383348764591616</v>
      </c>
      <c r="BL23" s="142">
        <f>'★徴収率　普通税'!AC25</f>
        <v>99.113771249533372</v>
      </c>
      <c r="BM23" s="37">
        <f>'★決算統計　普通税'!CF25</f>
        <v>5856324</v>
      </c>
      <c r="BN23" s="135">
        <f>'★決算統計　普通税'!CG25</f>
        <v>55083</v>
      </c>
      <c r="BO23" s="37">
        <f>'★決算統計　普通税'!CH25</f>
        <v>5911407</v>
      </c>
      <c r="BP23" s="124">
        <f>'★決算統計　普通税'!CK25</f>
        <v>5831933</v>
      </c>
      <c r="BQ23" s="31">
        <f>'★決算統計　普通税'!CL25</f>
        <v>26651</v>
      </c>
      <c r="BR23" s="124">
        <f>'★決算統計　普通税'!CM25</f>
        <v>5858584</v>
      </c>
      <c r="BS23" s="127">
        <f>'★徴収率　普通税'!AD25</f>
        <v>99.583510065358411</v>
      </c>
      <c r="BT23" s="142">
        <f>'★徴収率　普通税'!AE25</f>
        <v>48.383348764591616</v>
      </c>
      <c r="BU23" s="142">
        <f>'★徴収率　普通税'!AF25</f>
        <v>99.106422548811139</v>
      </c>
      <c r="BV23" s="135">
        <f>'★決算統計　普通税'!CO25</f>
        <v>2586714</v>
      </c>
      <c r="BW23" s="135">
        <f>'★決算統計　普通税'!CP25</f>
        <v>24640</v>
      </c>
      <c r="BX23" s="37">
        <f>'★決算統計　普通税'!CQ25</f>
        <v>2611354</v>
      </c>
      <c r="BY23" s="124">
        <f>'★決算統計　普通税'!CT25</f>
        <v>2578262</v>
      </c>
      <c r="BZ23" s="31">
        <f>'★決算統計　普通税'!CU25</f>
        <v>13945</v>
      </c>
      <c r="CA23" s="124">
        <f>'★決算統計　普通税'!CV25</f>
        <v>2592207</v>
      </c>
      <c r="CB23" s="127">
        <f>'★徴収率　普通税'!AG25</f>
        <v>99.673253401806306</v>
      </c>
      <c r="CC23" s="142">
        <f>'★徴収率　普通税'!AH25</f>
        <v>56.594967532467535</v>
      </c>
      <c r="CD23" s="127">
        <f>'★徴収率　普通税'!AI25</f>
        <v>99.266778843465872</v>
      </c>
      <c r="CE23" s="135">
        <f>'★決算統計　普通税'!CX25</f>
        <v>2551435</v>
      </c>
      <c r="CF23" s="37">
        <f>'★決算統計　普通税'!CY25</f>
        <v>22451</v>
      </c>
      <c r="CG23" s="135">
        <f>'★決算統計　普通税'!CZ25</f>
        <v>2573886</v>
      </c>
      <c r="CH23" s="124">
        <f>'★決算統計　普通税'!DC25</f>
        <v>2543677</v>
      </c>
      <c r="CI23" s="31">
        <f>'★決算統計　普通税'!DD25</f>
        <v>12706</v>
      </c>
      <c r="CJ23" s="124">
        <f>'★決算統計　普通税'!DE25</f>
        <v>2556383</v>
      </c>
      <c r="CK23" s="127">
        <f>'★徴収率　普通税'!AJ25</f>
        <v>99.69593581651111</v>
      </c>
      <c r="CL23" s="142">
        <f>'★徴収率　普通税'!AK25</f>
        <v>56.594361052959776</v>
      </c>
      <c r="CM23" s="127">
        <f>'★徴収率　普通税'!AL25</f>
        <v>99.319977652467912</v>
      </c>
      <c r="CN23" s="135">
        <f>'★決算統計　普通税'!DG25</f>
        <v>718175</v>
      </c>
      <c r="CO23" s="37">
        <f>'★決算統計　普通税'!DH25</f>
        <v>7992</v>
      </c>
      <c r="CP23" s="135">
        <f>'★決算統計　普通税'!DI25</f>
        <v>726167</v>
      </c>
      <c r="CQ23" s="31">
        <f>'★決算統計　普通税'!DL25</f>
        <v>709994</v>
      </c>
      <c r="CR23" s="124">
        <f>'★決算統計　普通税'!DM25</f>
        <v>0</v>
      </c>
      <c r="CS23" s="124">
        <f>'★決算統計　普通税'!DN25</f>
        <v>709994</v>
      </c>
      <c r="CT23" s="142">
        <f>IF('★徴収率　普通税'!AM25="－",0,'★徴収率　普通税'!AM25)</f>
        <v>98.86086260312598</v>
      </c>
      <c r="CU23" s="127">
        <f>IF('★徴収率　普通税'!AN25="－",0,'★徴収率　普通税'!AN25)</f>
        <v>0</v>
      </c>
      <c r="CV23" s="142">
        <f>IF('★徴収率　普通税'!AO25="－",0,'★徴収率　普通税'!AO25)</f>
        <v>97.772826360878412</v>
      </c>
      <c r="CW23" s="37">
        <f>'★決算統計　普通税'!DP25</f>
        <v>49018</v>
      </c>
      <c r="CX23" s="135">
        <f>'★決算統計　普通税'!DQ25</f>
        <v>0</v>
      </c>
      <c r="CY23" s="37">
        <f>'★決算統計　普通税'!DR25</f>
        <v>49018</v>
      </c>
      <c r="CZ23" s="124">
        <f>'★決算統計　普通税'!DU25</f>
        <v>49018</v>
      </c>
      <c r="DA23" s="31">
        <f>'★決算統計　普通税'!DV25</f>
        <v>0</v>
      </c>
      <c r="DB23" s="124">
        <f>'★決算統計　普通税'!DW25</f>
        <v>49018</v>
      </c>
      <c r="DC23" s="127">
        <f>IF('★徴収率　普通税'!AP25="－",0,'★徴収率　普通税'!AP25)</f>
        <v>100</v>
      </c>
      <c r="DD23" s="142">
        <f>IF('★徴収率　普通税'!AQ25="－",0,'★徴収率　普通税'!AQ25)</f>
        <v>0</v>
      </c>
      <c r="DE23" s="142">
        <f>'★徴収率　普通税'!AR25</f>
        <v>100</v>
      </c>
      <c r="DF23" s="152" t="s">
        <v>258</v>
      </c>
      <c r="DG23" s="152" t="s">
        <v>258</v>
      </c>
      <c r="DH23" s="37">
        <f>'★決算統計　普通税'!EA25</f>
        <v>211565</v>
      </c>
      <c r="DI23" s="152" t="s">
        <v>258</v>
      </c>
      <c r="DJ23" s="128" t="s">
        <v>258</v>
      </c>
      <c r="DK23" s="124">
        <f>'★決算統計　普通税'!EF25</f>
        <v>208248</v>
      </c>
      <c r="DL23" s="127" t="str">
        <f>'★徴収率　普通税'!AS25</f>
        <v>－</v>
      </c>
      <c r="DM23" s="142" t="str">
        <f>'★徴収率　普通税'!AT25</f>
        <v>－</v>
      </c>
      <c r="DN23" s="142">
        <f>'★徴収率　普通税'!AU25</f>
        <v>98.43216032897692</v>
      </c>
      <c r="DO23" s="152" t="s">
        <v>258</v>
      </c>
      <c r="DP23" s="128" t="s">
        <v>258</v>
      </c>
      <c r="DQ23" s="124">
        <f>'★決算統計　普通税'!EJ25</f>
        <v>13132</v>
      </c>
      <c r="DR23" s="128" t="s">
        <v>258</v>
      </c>
      <c r="DS23" s="152" t="s">
        <v>258</v>
      </c>
      <c r="DT23" s="31">
        <f>'★決算統計　普通税'!EO25</f>
        <v>13132</v>
      </c>
      <c r="DU23" s="142" t="str">
        <f>'★徴収率　普通税'!AV25</f>
        <v>－</v>
      </c>
      <c r="DV23" s="127" t="str">
        <f>'★徴収率　普通税'!AW25</f>
        <v>－</v>
      </c>
      <c r="DW23" s="142">
        <f>'★徴収率　普通税'!AX25</f>
        <v>100</v>
      </c>
      <c r="DX23" s="31">
        <f>'★決算統計　普通税'!EQ25</f>
        <v>195632</v>
      </c>
      <c r="DY23" s="124">
        <f>'★決算統計　普通税'!ER25</f>
        <v>2801</v>
      </c>
      <c r="DZ23" s="31">
        <f>'★決算統計　普通税'!ES25</f>
        <v>198433</v>
      </c>
      <c r="EA23" s="124">
        <f>'★決算統計　普通税'!EV25</f>
        <v>192930</v>
      </c>
      <c r="EB23" s="31">
        <f>'★決算統計　普通税'!EW25</f>
        <v>2186</v>
      </c>
      <c r="EC23" s="124">
        <f>'★決算統計　普通税'!EX25</f>
        <v>195116</v>
      </c>
      <c r="ED23" s="127">
        <f>'★徴収率　普通税'!AY25</f>
        <v>98.618835364357565</v>
      </c>
      <c r="EE23" s="142">
        <f>'★徴収率　普通税'!AZ25</f>
        <v>78.04355587290253</v>
      </c>
      <c r="EF23" s="127">
        <f>'★徴収率　普通税'!BA25</f>
        <v>98.328403037801166</v>
      </c>
      <c r="EG23" s="135">
        <f>'★決算統計　普通税'!EZ25</f>
        <v>976130</v>
      </c>
      <c r="EH23" s="37">
        <f>'★決算統計　普通税'!FA25</f>
        <v>0</v>
      </c>
      <c r="EI23" s="135">
        <f>'★決算統計　普通税'!FB25</f>
        <v>976130</v>
      </c>
      <c r="EJ23" s="31">
        <f>'★決算統計　普通税'!FE25</f>
        <v>976130</v>
      </c>
      <c r="EK23" s="124">
        <f>'★決算統計　普通税'!FF25</f>
        <v>0</v>
      </c>
      <c r="EL23" s="31">
        <f>'★決算統計　普通税'!FG25</f>
        <v>976130</v>
      </c>
      <c r="EM23" s="142">
        <f>IF('★徴収率　普通税'!BB25="－",0,'★徴収率　普通税'!BB25)</f>
        <v>100</v>
      </c>
      <c r="EN23" s="127">
        <f>IF('★徴収率　普通税'!BC25="－",0,'★徴収率　普通税'!BC25)</f>
        <v>0</v>
      </c>
      <c r="EO23" s="142">
        <f>IF('★徴収率　普通税'!BD25="－",0,'★徴収率　普通税'!BD25)</f>
        <v>100</v>
      </c>
      <c r="EP23" s="37">
        <f>'★決算統計　普通税'!FR25</f>
        <v>0</v>
      </c>
      <c r="EQ23" s="135">
        <f>'★決算統計　普通税'!FS25</f>
        <v>0</v>
      </c>
      <c r="ER23" s="37">
        <f>'★決算統計　普通税'!FT25</f>
        <v>0</v>
      </c>
      <c r="ES23" s="124">
        <f>'★決算統計　普通税'!FW25</f>
        <v>0</v>
      </c>
      <c r="ET23" s="31">
        <f>'★決算統計　普通税'!FX25</f>
        <v>0</v>
      </c>
      <c r="EU23" s="124">
        <f>'★決算統計　普通税'!FY25</f>
        <v>0</v>
      </c>
      <c r="EV23" s="127">
        <f>IF('★徴収率　普通税'!BH25="－",0,'★徴収率　普通税'!BH25)</f>
        <v>0</v>
      </c>
      <c r="EW23" s="142">
        <f>IF('★徴収率　普通税'!BI25="－",0,'★徴収率　普通税'!BI25)</f>
        <v>0</v>
      </c>
      <c r="EX23" s="127">
        <f>IF('★徴収率　普通税'!BJ25="－",0,'★徴収率　普通税'!BJ25)</f>
        <v>0</v>
      </c>
      <c r="EY23" s="156" t="s">
        <v>258</v>
      </c>
      <c r="EZ23" s="129" t="s">
        <v>258</v>
      </c>
      <c r="FA23" s="156" t="s">
        <v>258</v>
      </c>
      <c r="FB23" s="130" t="s">
        <v>258</v>
      </c>
      <c r="FC23" s="157" t="s">
        <v>258</v>
      </c>
      <c r="FD23" s="130" t="s">
        <v>258</v>
      </c>
      <c r="FE23" s="158" t="s">
        <v>258</v>
      </c>
      <c r="FF23" s="131" t="s">
        <v>258</v>
      </c>
      <c r="FG23" s="158" t="s">
        <v>258</v>
      </c>
      <c r="FH23" s="37">
        <f>'★決算統計　目的税'!U25</f>
        <v>872</v>
      </c>
      <c r="FI23" s="135">
        <f>'★決算統計　目的税'!V25</f>
        <v>0</v>
      </c>
      <c r="FJ23" s="37">
        <f>'★決算統計　目的税'!W25</f>
        <v>872</v>
      </c>
      <c r="FK23" s="135">
        <f>'★決算統計　目的税'!Z25</f>
        <v>872</v>
      </c>
      <c r="FL23" s="37">
        <f>'★決算統計　目的税'!AA25</f>
        <v>0</v>
      </c>
      <c r="FM23" s="135">
        <f>'★決算統計　目的税'!AB25</f>
        <v>872</v>
      </c>
      <c r="FN23" s="131">
        <f>'★徴収率　目的税'!I25</f>
        <v>100</v>
      </c>
      <c r="FO23" s="158">
        <f>IF('★徴収率　目的税'!J25="－",0,'★徴収率　目的税'!J25)</f>
        <v>0</v>
      </c>
      <c r="FP23" s="131">
        <f>'★徴収率　目的税'!K25</f>
        <v>100</v>
      </c>
      <c r="FQ23" s="157" t="s">
        <v>258</v>
      </c>
      <c r="FR23" s="130" t="s">
        <v>258</v>
      </c>
      <c r="FS23" s="157" t="s">
        <v>258</v>
      </c>
      <c r="FT23" s="130" t="s">
        <v>258</v>
      </c>
      <c r="FU23" s="157" t="s">
        <v>258</v>
      </c>
      <c r="FV23" s="130" t="s">
        <v>258</v>
      </c>
      <c r="FW23" s="157" t="s">
        <v>258</v>
      </c>
      <c r="FX23" s="130" t="s">
        <v>258</v>
      </c>
      <c r="FY23" s="157" t="s">
        <v>258</v>
      </c>
      <c r="FZ23" s="31">
        <f>'★決算統計　目的税'!AM25</f>
        <v>1255330</v>
      </c>
      <c r="GA23" s="124">
        <f>'★決算統計　目的税'!AN25</f>
        <v>26914</v>
      </c>
      <c r="GB23" s="31">
        <f>'★決算統計　目的税'!AO25</f>
        <v>1282244</v>
      </c>
      <c r="GC23" s="124">
        <f>'★決算統計　目的税'!AR25</f>
        <v>1251407</v>
      </c>
      <c r="GD23" s="31">
        <f>'★決算統計　目的税'!AS25</f>
        <v>6511</v>
      </c>
      <c r="GE23" s="124">
        <f>'★決算統計　目的税'!AT25</f>
        <v>1257918</v>
      </c>
      <c r="GF23" s="127">
        <f>'★徴収率　目的税'!O25</f>
        <v>99.687492531844214</v>
      </c>
      <c r="GG23" s="142">
        <f>'★徴収率　目的税'!P25</f>
        <v>24.191870402021255</v>
      </c>
      <c r="GH23" s="127">
        <f>'★徴収率　目的税'!Q25</f>
        <v>98.102857178508927</v>
      </c>
      <c r="GI23" s="156" t="s">
        <v>258</v>
      </c>
      <c r="GJ23" s="129" t="s">
        <v>258</v>
      </c>
      <c r="GK23" s="156" t="s">
        <v>258</v>
      </c>
      <c r="GL23" s="130" t="s">
        <v>258</v>
      </c>
      <c r="GM23" s="157" t="s">
        <v>258</v>
      </c>
      <c r="GN23" s="130" t="s">
        <v>258</v>
      </c>
      <c r="GO23" s="158" t="s">
        <v>258</v>
      </c>
      <c r="GP23" s="131" t="s">
        <v>258</v>
      </c>
      <c r="GQ23" s="158" t="s">
        <v>258</v>
      </c>
      <c r="GR23" s="31">
        <f>'★決算統計　目的税'!DG25</f>
        <v>14829560</v>
      </c>
      <c r="GS23" s="124">
        <f>'★決算統計　目的税'!DH25</f>
        <v>210687</v>
      </c>
      <c r="GT23" s="31">
        <f>'★決算統計　目的税'!DI25</f>
        <v>15053379</v>
      </c>
      <c r="GU23" s="124">
        <f>'★決算統計　目的税'!DL25</f>
        <v>14739662</v>
      </c>
      <c r="GV23" s="31">
        <f>'★決算統計　目的税'!DM25</f>
        <v>83956</v>
      </c>
      <c r="GW23" s="124">
        <f>'★決算統計　目的税'!DN25</f>
        <v>14836750</v>
      </c>
      <c r="GX23" s="127">
        <f>'★徴収率　目的税'!AM25</f>
        <v>99.393791858962771</v>
      </c>
      <c r="GY23" s="142">
        <f>'★徴収率　目的税'!AN25</f>
        <v>39.848685490799149</v>
      </c>
      <c r="GZ23" s="127">
        <f>'★徴収率　目的税'!AO25</f>
        <v>98.560927749178433</v>
      </c>
      <c r="HA23" s="157" t="s">
        <v>258</v>
      </c>
      <c r="HB23" s="130" t="s">
        <v>258</v>
      </c>
      <c r="HC23" s="157" t="s">
        <v>258</v>
      </c>
      <c r="HD23" s="130" t="s">
        <v>258</v>
      </c>
      <c r="HE23" s="157" t="s">
        <v>258</v>
      </c>
      <c r="HF23" s="130" t="s">
        <v>258</v>
      </c>
      <c r="HG23" s="157" t="s">
        <v>258</v>
      </c>
      <c r="HH23" s="130" t="s">
        <v>258</v>
      </c>
      <c r="HI23" s="157" t="s">
        <v>258</v>
      </c>
      <c r="HJ23" s="31">
        <f>'★決算統計　目的税'!DY25</f>
        <v>2523930</v>
      </c>
      <c r="HK23" s="124">
        <f>'★決算統計　目的税'!DZ25</f>
        <v>1856437</v>
      </c>
      <c r="HL23" s="31">
        <f>'★決算統計　目的税'!EA25</f>
        <v>4380367</v>
      </c>
      <c r="HM23" s="124">
        <f>'★決算統計　目的税'!ED25</f>
        <v>2348333</v>
      </c>
      <c r="HN23" s="31">
        <f>'★決算統計　目的税'!EE25</f>
        <v>190810</v>
      </c>
      <c r="HO23" s="124">
        <f>'★決算統計　目的税'!EF25</f>
        <v>2539143</v>
      </c>
      <c r="HP23" s="127">
        <f>'★徴収率　目的税'!AS25</f>
        <v>93.042715130768286</v>
      </c>
      <c r="HQ23" s="142">
        <f>'★徴収率　目的税'!AT25</f>
        <v>10.278291156661929</v>
      </c>
      <c r="HR23" s="142">
        <f>'★徴収率　目的税'!AU25</f>
        <v>57.966444364136613</v>
      </c>
    </row>
    <row r="24" spans="1:226">
      <c r="A24" s="124" t="s">
        <v>12</v>
      </c>
      <c r="B24" s="135">
        <f>'★決算統計　普通税'!U26</f>
        <v>7152582</v>
      </c>
      <c r="C24" s="135">
        <f>'★決算統計　普通税'!V26</f>
        <v>88563</v>
      </c>
      <c r="D24" s="135">
        <f>'★決算統計　普通税'!W26</f>
        <v>7241145</v>
      </c>
      <c r="E24" s="137">
        <f>'★決算統計　普通税'!Z26</f>
        <v>7081202</v>
      </c>
      <c r="F24" s="137">
        <f>'★決算統計　普通税'!AA26</f>
        <v>55019</v>
      </c>
      <c r="G24" s="137">
        <f>'★決算統計　普通税'!AB26</f>
        <v>7136221</v>
      </c>
      <c r="H24" s="139">
        <f>'★徴収率　普通税'!I26</f>
        <v>99.002038704344812</v>
      </c>
      <c r="I24" s="139">
        <f>'★徴収率　普通税'!J26</f>
        <v>62.124137619547668</v>
      </c>
      <c r="J24" s="139">
        <f>'★徴収率　普通税'!K26</f>
        <v>98.551002638394891</v>
      </c>
      <c r="K24" s="135">
        <f>'★決算統計　普通税'!AD26</f>
        <v>198141</v>
      </c>
      <c r="L24" s="135">
        <f>'★決算統計　普通税'!AE26</f>
        <v>2756</v>
      </c>
      <c r="M24" s="135">
        <f>'★決算統計　普通税'!AF26</f>
        <v>200897</v>
      </c>
      <c r="N24" s="124">
        <f>'★決算統計　普通税'!AI26</f>
        <v>195811</v>
      </c>
      <c r="O24" s="124">
        <f>'★決算統計　普通税'!AJ26</f>
        <v>1748</v>
      </c>
      <c r="P24" s="124">
        <f>'★決算統計　普通税'!AK26</f>
        <v>197559</v>
      </c>
      <c r="Q24" s="142">
        <f>'★徴収率　普通税'!L26</f>
        <v>98.824069728122893</v>
      </c>
      <c r="R24" s="142">
        <f>'★徴収率　普通税'!M26</f>
        <v>63.425253991291733</v>
      </c>
      <c r="S24" s="142">
        <f>'★徴収率　普通税'!N26</f>
        <v>98.338452042588983</v>
      </c>
      <c r="T24" s="145">
        <f>'★決算統計　普通税'!AM26</f>
        <v>5914610</v>
      </c>
      <c r="U24" s="135">
        <f>'★決算統計　普通税'!AN26</f>
        <v>82309</v>
      </c>
      <c r="V24" s="37">
        <f>'★決算統計　普通税'!AO26</f>
        <v>5996919</v>
      </c>
      <c r="W24" s="124">
        <f>'★決算統計　普通税'!AR26</f>
        <v>5847738</v>
      </c>
      <c r="X24" s="124">
        <f>'★決算統計　普通税'!AS26</f>
        <v>52188</v>
      </c>
      <c r="Y24" s="124">
        <f>'★決算統計　普通税'!AT26</f>
        <v>5899926</v>
      </c>
      <c r="Z24" s="142">
        <f>'★徴収率　普通税'!O26</f>
        <v>98.869376002813368</v>
      </c>
      <c r="AA24" s="127">
        <f>'★徴収率　普通税'!P26</f>
        <v>63.404973939666377</v>
      </c>
      <c r="AB24" s="142">
        <f>'★徴収率　普通税'!Q26</f>
        <v>98.382619475100469</v>
      </c>
      <c r="AC24" s="37">
        <f>'★決算統計　普通税'!AV26</f>
        <v>52923</v>
      </c>
      <c r="AD24" s="135">
        <f>'★決算統計　普通税'!AW26</f>
        <v>0</v>
      </c>
      <c r="AE24" s="37">
        <f>'★決算統計　普通税'!AX26</f>
        <v>52923</v>
      </c>
      <c r="AF24" s="124">
        <f>'★決算統計　普通税'!BA26</f>
        <v>52923</v>
      </c>
      <c r="AG24" s="31">
        <f>'★決算統計　普通税'!BB26</f>
        <v>0</v>
      </c>
      <c r="AH24" s="124">
        <f>'★決算統計　普通税'!BC26</f>
        <v>52923</v>
      </c>
      <c r="AI24" s="127">
        <f>'★徴収率　普通税'!R26</f>
        <v>100</v>
      </c>
      <c r="AJ24" s="142">
        <f>IF('★徴収率　普通税'!S26="－",0,'★徴収率　普通税'!S26)</f>
        <v>0</v>
      </c>
      <c r="AK24" s="142">
        <f>'★徴収率　普通税'!T26</f>
        <v>100</v>
      </c>
      <c r="AL24" s="135">
        <f>'★決算統計　普通税'!BE26</f>
        <v>373635</v>
      </c>
      <c r="AM24" s="37">
        <f>'★決算統計　普通税'!BF26</f>
        <v>1257</v>
      </c>
      <c r="AN24" s="135">
        <f>'★決算統計　普通税'!BG26</f>
        <v>374892</v>
      </c>
      <c r="AO24" s="31">
        <f>'★決算統計　普通税'!BJ26</f>
        <v>372829</v>
      </c>
      <c r="AP24" s="124">
        <f>'★決算統計　普通税'!BK26</f>
        <v>389</v>
      </c>
      <c r="AQ24" s="31">
        <f>'★決算統計　普通税'!BL26</f>
        <v>373218</v>
      </c>
      <c r="AR24" s="142">
        <f>'★徴収率　普通税'!U26</f>
        <v>99.784281451148843</v>
      </c>
      <c r="AS24" s="127">
        <f>'★徴収率　普通税'!V26</f>
        <v>30.946698488464598</v>
      </c>
      <c r="AT24" s="142">
        <f>'★徴収率　普通税'!W26</f>
        <v>99.553471399763126</v>
      </c>
      <c r="AU24" s="37">
        <f>'★決算統計　普通税'!BN26</f>
        <v>666196</v>
      </c>
      <c r="AV24" s="135">
        <f>'★決算統計　普通税'!BO26</f>
        <v>2241</v>
      </c>
      <c r="AW24" s="135">
        <f>'★決算統計　普通税'!BP26</f>
        <v>668437</v>
      </c>
      <c r="AX24" s="124">
        <f>'★決算統計　普通税'!BS26</f>
        <v>664824</v>
      </c>
      <c r="AY24" s="31">
        <f>'★決算統計　普通税'!BT26</f>
        <v>694</v>
      </c>
      <c r="AZ24" s="124">
        <f>'★決算統計　普通税'!BU26</f>
        <v>665518</v>
      </c>
      <c r="BA24" s="127">
        <f>'★徴収率　普通税'!X26</f>
        <v>99.794054602549394</v>
      </c>
      <c r="BB24" s="142">
        <f>IF('★徴収率　普通税'!Y26="－",0,'★徴収率　普通税'!Y26)</f>
        <v>30.968317715305666</v>
      </c>
      <c r="BC24" s="127">
        <f>'★徴収率　普通税'!Z26</f>
        <v>99.563309631274151</v>
      </c>
      <c r="BD24" s="135">
        <f>'★決算統計　普通税'!BW26</f>
        <v>7379478</v>
      </c>
      <c r="BE24" s="37">
        <f>'★決算統計　普通税'!BX26</f>
        <v>37225</v>
      </c>
      <c r="BF24" s="135">
        <f>'★決算統計　普通税'!BY26</f>
        <v>7416703</v>
      </c>
      <c r="BG24" s="31">
        <f>'★決算統計　普通税'!CB26</f>
        <v>7358462</v>
      </c>
      <c r="BH24" s="124">
        <f>'★決算統計　普通税'!CC26</f>
        <v>21460</v>
      </c>
      <c r="BI24" s="124">
        <f>'★決算統計　普通税'!CD26</f>
        <v>7379922</v>
      </c>
      <c r="BJ24" s="142">
        <f>'★徴収率　普通税'!AA26</f>
        <v>99.715210208635355</v>
      </c>
      <c r="BK24" s="127">
        <f>'★徴収率　普通税'!AB26</f>
        <v>57.649429147078578</v>
      </c>
      <c r="BL24" s="142">
        <f>'★徴収率　普通税'!AC26</f>
        <v>99.504078833950885</v>
      </c>
      <c r="BM24" s="37">
        <f>'★決算統計　普通税'!CF26</f>
        <v>7213898</v>
      </c>
      <c r="BN24" s="135">
        <f>'★決算統計　普通税'!CG26</f>
        <v>37225</v>
      </c>
      <c r="BO24" s="37">
        <f>'★決算統計　普通税'!CH26</f>
        <v>7251123</v>
      </c>
      <c r="BP24" s="124">
        <f>'★決算統計　普通税'!CK26</f>
        <v>7192882</v>
      </c>
      <c r="BQ24" s="31">
        <f>'★決算統計　普通税'!CL26</f>
        <v>21460</v>
      </c>
      <c r="BR24" s="124">
        <f>'★決算統計　普通税'!CM26</f>
        <v>7214342</v>
      </c>
      <c r="BS24" s="127">
        <f>'★徴収率　普通税'!AD26</f>
        <v>99.708673452272265</v>
      </c>
      <c r="BT24" s="142">
        <f>'★徴収率　普通税'!AE26</f>
        <v>57.649429147078578</v>
      </c>
      <c r="BU24" s="142">
        <f>'★徴収率　普通税'!AF26</f>
        <v>99.492754432658231</v>
      </c>
      <c r="BV24" s="135">
        <f>'★決算統計　普通税'!CO26</f>
        <v>3149145</v>
      </c>
      <c r="BW24" s="135">
        <f>'★決算統計　普通税'!CP26</f>
        <v>15987</v>
      </c>
      <c r="BX24" s="37">
        <f>'★決算統計　普通税'!CQ26</f>
        <v>3165132</v>
      </c>
      <c r="BY24" s="124">
        <f>'★決算統計　普通税'!CT26</f>
        <v>3143949</v>
      </c>
      <c r="BZ24" s="31">
        <f>'★決算統計　普通税'!CU26</f>
        <v>9216</v>
      </c>
      <c r="CA24" s="124">
        <f>'★決算統計　普通税'!CV26</f>
        <v>3153165</v>
      </c>
      <c r="CB24" s="127">
        <f>'★徴収率　普通税'!AG26</f>
        <v>99.835002834102596</v>
      </c>
      <c r="CC24" s="142">
        <f>'★徴収率　普通税'!AH26</f>
        <v>57.646838055920433</v>
      </c>
      <c r="CD24" s="127">
        <f>'★徴収率　普通税'!AI26</f>
        <v>99.621911503216936</v>
      </c>
      <c r="CE24" s="135">
        <f>'★決算統計　普通税'!CX26</f>
        <v>3193078</v>
      </c>
      <c r="CF24" s="37">
        <f>'★決算統計　普通税'!CY26</f>
        <v>16212</v>
      </c>
      <c r="CG24" s="135">
        <f>'★決算統計　普通税'!CZ26</f>
        <v>3209290</v>
      </c>
      <c r="CH24" s="124">
        <f>'★決算統計　普通税'!DC26</f>
        <v>3179842</v>
      </c>
      <c r="CI24" s="31">
        <f>'★決算統計　普通税'!DD26</f>
        <v>9346</v>
      </c>
      <c r="CJ24" s="124">
        <f>'★決算統計　普通税'!DE26</f>
        <v>3189188</v>
      </c>
      <c r="CK24" s="127">
        <f>'★徴収率　普通税'!AJ26</f>
        <v>99.585478337829514</v>
      </c>
      <c r="CL24" s="142">
        <f>'★徴収率　普通税'!AK26</f>
        <v>57.648655317049105</v>
      </c>
      <c r="CM24" s="127">
        <f>'★徴収率　普通税'!AL26</f>
        <v>99.373630927712981</v>
      </c>
      <c r="CN24" s="135">
        <f>'★決算統計　普通税'!DG26</f>
        <v>871675</v>
      </c>
      <c r="CO24" s="37">
        <f>'★決算統計　普通税'!DH26</f>
        <v>5026</v>
      </c>
      <c r="CP24" s="135">
        <f>'★決算統計　普通税'!DI26</f>
        <v>876701</v>
      </c>
      <c r="CQ24" s="31">
        <f>'★決算統計　普通税'!DL26</f>
        <v>869091</v>
      </c>
      <c r="CR24" s="124">
        <f>'★決算統計　普通税'!DM26</f>
        <v>2898</v>
      </c>
      <c r="CS24" s="124">
        <f>'★決算統計　普通税'!DN26</f>
        <v>871989</v>
      </c>
      <c r="CT24" s="142">
        <f>IF('★徴収率　普通税'!AM26="－",0,'★徴収率　普通税'!AM26)</f>
        <v>99.703559239395418</v>
      </c>
      <c r="CU24" s="127">
        <f>IF('★徴収率　普通税'!AN26="－",0,'★徴収率　普通税'!AN26)</f>
        <v>57.660167130919213</v>
      </c>
      <c r="CV24" s="142">
        <f>IF('★徴収率　普通税'!AO26="－",0,'★徴収率　普通税'!AO26)</f>
        <v>99.462530554887024</v>
      </c>
      <c r="CW24" s="37">
        <f>'★決算統計　普通税'!DP26</f>
        <v>165580</v>
      </c>
      <c r="CX24" s="135">
        <f>'★決算統計　普通税'!DQ26</f>
        <v>0</v>
      </c>
      <c r="CY24" s="37">
        <f>'★決算統計　普通税'!DR26</f>
        <v>165580</v>
      </c>
      <c r="CZ24" s="124">
        <f>'★決算統計　普通税'!DU26</f>
        <v>165580</v>
      </c>
      <c r="DA24" s="31">
        <f>'★決算統計　普通税'!DV26</f>
        <v>0</v>
      </c>
      <c r="DB24" s="124">
        <f>'★決算統計　普通税'!DW26</f>
        <v>165580</v>
      </c>
      <c r="DC24" s="127">
        <f>IF('★徴収率　普通税'!AP26="－",0,'★徴収率　普通税'!AP26)</f>
        <v>100</v>
      </c>
      <c r="DD24" s="142">
        <f>IF('★徴収率　普通税'!AQ26="－",0,'★徴収率　普通税'!AQ26)</f>
        <v>0</v>
      </c>
      <c r="DE24" s="142">
        <f>'★徴収率　普通税'!AR26</f>
        <v>100</v>
      </c>
      <c r="DF24" s="152" t="s">
        <v>258</v>
      </c>
      <c r="DG24" s="152" t="s">
        <v>258</v>
      </c>
      <c r="DH24" s="37">
        <f>'★決算統計　普通税'!EA26</f>
        <v>196113</v>
      </c>
      <c r="DI24" s="152" t="s">
        <v>258</v>
      </c>
      <c r="DJ24" s="128" t="s">
        <v>258</v>
      </c>
      <c r="DK24" s="124">
        <f>'★決算統計　普通税'!EF26</f>
        <v>191828</v>
      </c>
      <c r="DL24" s="127" t="str">
        <f>'★徴収率　普通税'!AS26</f>
        <v>－</v>
      </c>
      <c r="DM24" s="142" t="str">
        <f>'★徴収率　普通税'!AT26</f>
        <v>－</v>
      </c>
      <c r="DN24" s="142">
        <f>'★徴収率　普通税'!AU26</f>
        <v>97.815035209292603</v>
      </c>
      <c r="DO24" s="152" t="s">
        <v>258</v>
      </c>
      <c r="DP24" s="128" t="s">
        <v>258</v>
      </c>
      <c r="DQ24" s="124">
        <f>'★決算統計　普通税'!EJ26</f>
        <v>11163</v>
      </c>
      <c r="DR24" s="128" t="s">
        <v>258</v>
      </c>
      <c r="DS24" s="152" t="s">
        <v>258</v>
      </c>
      <c r="DT24" s="31">
        <f>'★決算統計　普通税'!EO26</f>
        <v>11163</v>
      </c>
      <c r="DU24" s="142" t="str">
        <f>'★徴収率　普通税'!AV26</f>
        <v>－</v>
      </c>
      <c r="DV24" s="127" t="str">
        <f>'★徴収率　普通税'!AW26</f>
        <v>－</v>
      </c>
      <c r="DW24" s="142">
        <f>'★徴収率　普通税'!AX26</f>
        <v>100</v>
      </c>
      <c r="DX24" s="31">
        <f>'★決算統計　普通税'!EQ26</f>
        <v>180395</v>
      </c>
      <c r="DY24" s="124">
        <f>'★決算統計　普通税'!ER26</f>
        <v>4555</v>
      </c>
      <c r="DZ24" s="31">
        <f>'★決算統計　普通税'!ES26</f>
        <v>184950</v>
      </c>
      <c r="EA24" s="124">
        <f>'★決算統計　普通税'!EV26</f>
        <v>178761</v>
      </c>
      <c r="EB24" s="31">
        <f>'★決算統計　普通税'!EW26</f>
        <v>1904</v>
      </c>
      <c r="EC24" s="124">
        <f>'★決算統計　普通税'!EX26</f>
        <v>180665</v>
      </c>
      <c r="ED24" s="127">
        <f>'★徴収率　普通税'!AY26</f>
        <v>99.09420992821309</v>
      </c>
      <c r="EE24" s="142">
        <f>'★徴収率　普通税'!AZ26</f>
        <v>41.800219538968165</v>
      </c>
      <c r="EF24" s="127">
        <f>'★徴収率　普通税'!BA26</f>
        <v>97.683157610164912</v>
      </c>
      <c r="EG24" s="135">
        <f>'★決算統計　普通税'!EZ26</f>
        <v>860884</v>
      </c>
      <c r="EH24" s="37">
        <f>'★決算統計　普通税'!FA26</f>
        <v>14</v>
      </c>
      <c r="EI24" s="135">
        <f>'★決算統計　普通税'!FB26</f>
        <v>860898</v>
      </c>
      <c r="EJ24" s="31">
        <f>'★決算統計　普通税'!FE26</f>
        <v>860884</v>
      </c>
      <c r="EK24" s="124">
        <f>'★決算統計　普通税'!FF26</f>
        <v>0</v>
      </c>
      <c r="EL24" s="31">
        <f>'★決算統計　普通税'!FG26</f>
        <v>860884</v>
      </c>
      <c r="EM24" s="142">
        <f>IF('★徴収率　普通税'!BB26="－",0,'★徴収率　普通税'!BB26)</f>
        <v>100</v>
      </c>
      <c r="EN24" s="127">
        <f>IF('★徴収率　普通税'!BC26="－",0,'★徴収率　普通税'!BC26)</f>
        <v>0</v>
      </c>
      <c r="EO24" s="142">
        <f>IF('★徴収率　普通税'!BD26="－",0,'★徴収率　普通税'!BD26)</f>
        <v>99.998373791087914</v>
      </c>
      <c r="EP24" s="37">
        <f>'★決算統計　普通税'!FR26</f>
        <v>0</v>
      </c>
      <c r="EQ24" s="135">
        <f>'★決算統計　普通税'!FS26</f>
        <v>0</v>
      </c>
      <c r="ER24" s="37">
        <f>'★決算統計　普通税'!FT26</f>
        <v>0</v>
      </c>
      <c r="ES24" s="124">
        <f>'★決算統計　普通税'!FW26</f>
        <v>0</v>
      </c>
      <c r="ET24" s="31">
        <f>'★決算統計　普通税'!FX26</f>
        <v>0</v>
      </c>
      <c r="EU24" s="124">
        <f>'★決算統計　普通税'!FY26</f>
        <v>0</v>
      </c>
      <c r="EV24" s="127">
        <f>IF('★徴収率　普通税'!BH26="－",0,'★徴収率　普通税'!BH26)</f>
        <v>0</v>
      </c>
      <c r="EW24" s="142">
        <f>IF('★徴収率　普通税'!BI26="－",0,'★徴収率　普通税'!BI26)</f>
        <v>0</v>
      </c>
      <c r="EX24" s="127">
        <f>IF('★徴収率　普通税'!BJ26="－",0,'★徴収率　普通税'!BJ26)</f>
        <v>0</v>
      </c>
      <c r="EY24" s="156" t="s">
        <v>258</v>
      </c>
      <c r="EZ24" s="129" t="s">
        <v>258</v>
      </c>
      <c r="FA24" s="156" t="s">
        <v>258</v>
      </c>
      <c r="FB24" s="130" t="s">
        <v>258</v>
      </c>
      <c r="FC24" s="157" t="s">
        <v>258</v>
      </c>
      <c r="FD24" s="130" t="s">
        <v>258</v>
      </c>
      <c r="FE24" s="158" t="s">
        <v>258</v>
      </c>
      <c r="FF24" s="131" t="s">
        <v>258</v>
      </c>
      <c r="FG24" s="158" t="s">
        <v>258</v>
      </c>
      <c r="FH24" s="37">
        <f>'★決算統計　目的税'!U26</f>
        <v>1555</v>
      </c>
      <c r="FI24" s="135">
        <f>'★決算統計　目的税'!V26</f>
        <v>0</v>
      </c>
      <c r="FJ24" s="37">
        <f>'★決算統計　目的税'!W26</f>
        <v>1555</v>
      </c>
      <c r="FK24" s="135">
        <f>'★決算統計　目的税'!Z26</f>
        <v>1555</v>
      </c>
      <c r="FL24" s="37">
        <f>'★決算統計　目的税'!AA26</f>
        <v>0</v>
      </c>
      <c r="FM24" s="135">
        <f>'★決算統計　目的税'!AB26</f>
        <v>1555</v>
      </c>
      <c r="FN24" s="131">
        <f>'★徴収率　目的税'!I26</f>
        <v>100</v>
      </c>
      <c r="FO24" s="158">
        <f>IF('★徴収率　目的税'!J26="－",0,'★徴収率　目的税'!J26)</f>
        <v>0</v>
      </c>
      <c r="FP24" s="131">
        <f>'★徴収率　目的税'!K26</f>
        <v>100</v>
      </c>
      <c r="FQ24" s="157" t="s">
        <v>258</v>
      </c>
      <c r="FR24" s="130" t="s">
        <v>258</v>
      </c>
      <c r="FS24" s="157" t="s">
        <v>258</v>
      </c>
      <c r="FT24" s="130" t="s">
        <v>258</v>
      </c>
      <c r="FU24" s="157" t="s">
        <v>258</v>
      </c>
      <c r="FV24" s="130" t="s">
        <v>258</v>
      </c>
      <c r="FW24" s="157" t="s">
        <v>258</v>
      </c>
      <c r="FX24" s="130" t="s">
        <v>258</v>
      </c>
      <c r="FY24" s="157" t="s">
        <v>258</v>
      </c>
      <c r="FZ24" s="31">
        <f>'★決算統計　目的税'!AM26</f>
        <v>1526104</v>
      </c>
      <c r="GA24" s="124">
        <f>'★決算統計　目的税'!AN26</f>
        <v>7756</v>
      </c>
      <c r="GB24" s="31">
        <f>'★決算統計　目的税'!AO26</f>
        <v>1533860</v>
      </c>
      <c r="GC24" s="124">
        <f>'★決算統計　目的税'!AR26</f>
        <v>1521669</v>
      </c>
      <c r="GD24" s="31">
        <f>'★決算統計　目的税'!AS26</f>
        <v>4471</v>
      </c>
      <c r="GE24" s="124">
        <f>'★決算統計　目的税'!AT26</f>
        <v>1526140</v>
      </c>
      <c r="GF24" s="127">
        <f>'★徴収率　目的税'!O26</f>
        <v>99.709390709938504</v>
      </c>
      <c r="GG24" s="142">
        <f>'★徴収率　目的税'!P26</f>
        <v>57.645693656523974</v>
      </c>
      <c r="GH24" s="127">
        <f>'★徴収率　目的税'!Q26</f>
        <v>99.496694613589241</v>
      </c>
      <c r="GI24" s="156" t="s">
        <v>258</v>
      </c>
      <c r="GJ24" s="129" t="s">
        <v>258</v>
      </c>
      <c r="GK24" s="156" t="s">
        <v>258</v>
      </c>
      <c r="GL24" s="130" t="s">
        <v>258</v>
      </c>
      <c r="GM24" s="157" t="s">
        <v>258</v>
      </c>
      <c r="GN24" s="130" t="s">
        <v>258</v>
      </c>
      <c r="GO24" s="158" t="s">
        <v>258</v>
      </c>
      <c r="GP24" s="131" t="s">
        <v>258</v>
      </c>
      <c r="GQ24" s="158" t="s">
        <v>258</v>
      </c>
      <c r="GR24" s="31">
        <f>'★決算統計　目的税'!DG26</f>
        <v>17100998</v>
      </c>
      <c r="GS24" s="124">
        <f>'★決算統計　目的税'!DH26</f>
        <v>138113</v>
      </c>
      <c r="GT24" s="31">
        <f>'★決算統計　目的税'!DI26</f>
        <v>17250274</v>
      </c>
      <c r="GU24" s="124">
        <f>'★決算統計　目的税'!DL26</f>
        <v>17002533</v>
      </c>
      <c r="GV24" s="31">
        <f>'★決算統計　目的税'!DM26</f>
        <v>82854</v>
      </c>
      <c r="GW24" s="124">
        <f>'★決算統計　目的税'!DN26</f>
        <v>17096550</v>
      </c>
      <c r="GX24" s="127">
        <f>'★徴収率　目的税'!AM26</f>
        <v>99.424214890850223</v>
      </c>
      <c r="GY24" s="142">
        <f>'★徴収率　目的税'!AN26</f>
        <v>59.990008181706287</v>
      </c>
      <c r="GZ24" s="127">
        <f>'★徴収率　目的税'!AO26</f>
        <v>99.10886053172257</v>
      </c>
      <c r="HA24" s="135">
        <f>'★決算統計　目的税'!DP26</f>
        <v>2499998</v>
      </c>
      <c r="HB24" s="37">
        <f>'★決算統計　目的税'!DQ26</f>
        <v>1562353</v>
      </c>
      <c r="HC24" s="135">
        <f>'★決算統計　目的税'!DR26</f>
        <v>4062351</v>
      </c>
      <c r="HD24" s="37">
        <f>'★決算統計　目的税'!DU26</f>
        <v>2323084</v>
      </c>
      <c r="HE24" s="135">
        <f>'★決算統計　目的税'!DV26</f>
        <v>364383</v>
      </c>
      <c r="HF24" s="37">
        <f>'★決算統計　目的税'!DW26</f>
        <v>2687467</v>
      </c>
      <c r="HG24" s="158">
        <f>IF('★徴収率　目的税'!AP26="－",0,'★徴収率　目的税'!AP26)</f>
        <v>92.923434338747469</v>
      </c>
      <c r="HH24" s="131">
        <f>IF('★徴収率　目的税'!AQ26="－",0,'★徴収率　目的税'!AQ26)</f>
        <v>23.322706200199313</v>
      </c>
      <c r="HI24" s="158">
        <f>IF('★徴収率　目的税'!AR26="－",0,'★徴収率　目的税'!AR26)</f>
        <v>66.155460224879633</v>
      </c>
      <c r="HJ24" s="133" t="s">
        <v>258</v>
      </c>
      <c r="HK24" s="154" t="s">
        <v>258</v>
      </c>
      <c r="HL24" s="133" t="s">
        <v>258</v>
      </c>
      <c r="HM24" s="154" t="s">
        <v>258</v>
      </c>
      <c r="HN24" s="133" t="s">
        <v>258</v>
      </c>
      <c r="HO24" s="154" t="s">
        <v>258</v>
      </c>
      <c r="HP24" s="130" t="s">
        <v>258</v>
      </c>
      <c r="HQ24" s="157" t="s">
        <v>258</v>
      </c>
      <c r="HR24" s="157" t="s">
        <v>258</v>
      </c>
    </row>
    <row r="25" spans="1:226">
      <c r="A25" s="124" t="s">
        <v>28</v>
      </c>
      <c r="B25" s="135">
        <f>'★決算統計　普通税'!U27</f>
        <v>11518450</v>
      </c>
      <c r="C25" s="135">
        <f>'★決算統計　普通税'!V27</f>
        <v>165321</v>
      </c>
      <c r="D25" s="135">
        <f>'★決算統計　普通税'!W27</f>
        <v>11683771</v>
      </c>
      <c r="E25" s="137">
        <f>'★決算統計　普通税'!Z27</f>
        <v>11429301</v>
      </c>
      <c r="F25" s="137">
        <f>'★決算統計　普通税'!AA27</f>
        <v>67540</v>
      </c>
      <c r="G25" s="137">
        <f>'★決算統計　普通税'!AB27</f>
        <v>11496841</v>
      </c>
      <c r="H25" s="139">
        <f>'★徴収率　普通税'!I27</f>
        <v>99.22603301659511</v>
      </c>
      <c r="I25" s="139">
        <f>'★徴収率　普通税'!J27</f>
        <v>40.853854017335969</v>
      </c>
      <c r="J25" s="139">
        <f>'★徴収率　普通税'!K27</f>
        <v>98.400088464589047</v>
      </c>
      <c r="K25" s="135">
        <f>'★決算統計　普通税'!AD27</f>
        <v>302226</v>
      </c>
      <c r="L25" s="135">
        <f>'★決算統計　普通税'!AE27</f>
        <v>4715</v>
      </c>
      <c r="M25" s="135">
        <f>'★決算統計　普通税'!AF27</f>
        <v>306941</v>
      </c>
      <c r="N25" s="124">
        <f>'★決算統計　普通税'!AI27</f>
        <v>299503</v>
      </c>
      <c r="O25" s="124">
        <f>'★決算統計　普通税'!AJ27</f>
        <v>1953</v>
      </c>
      <c r="P25" s="124">
        <f>'★決算統計　普通税'!AK27</f>
        <v>301456</v>
      </c>
      <c r="Q25" s="142">
        <f>'★徴収率　普通税'!L27</f>
        <v>99.099018615208493</v>
      </c>
      <c r="R25" s="142">
        <f>'★徴収率　普通税'!M27</f>
        <v>41.420996818663838</v>
      </c>
      <c r="S25" s="142">
        <f>'★徴収率　普通税'!N27</f>
        <v>98.213011621125887</v>
      </c>
      <c r="T25" s="145">
        <f>'★決算統計　普通税'!AM27</f>
        <v>9726176</v>
      </c>
      <c r="U25" s="135">
        <f>'★決算統計　普通税'!AN27</f>
        <v>151713</v>
      </c>
      <c r="V25" s="37">
        <f>'★決算統計　普通税'!AO27</f>
        <v>9877889</v>
      </c>
      <c r="W25" s="124">
        <f>'★決算統計　普通税'!AR27</f>
        <v>9637555</v>
      </c>
      <c r="X25" s="124">
        <f>'★決算統計　普通税'!AS27</f>
        <v>62834</v>
      </c>
      <c r="Y25" s="124">
        <f>'★決算統計　普通税'!AT27</f>
        <v>9700389</v>
      </c>
      <c r="Z25" s="142">
        <f>'★徴収率　普通税'!O27</f>
        <v>99.088840259522343</v>
      </c>
      <c r="AA25" s="127">
        <f>'★徴収率　普通税'!P27</f>
        <v>41.416358519045829</v>
      </c>
      <c r="AB25" s="142">
        <f>'★徴収率　普通税'!Q27</f>
        <v>98.203057353651175</v>
      </c>
      <c r="AC25" s="37">
        <f>'★決算統計　普通税'!AV27</f>
        <v>70811</v>
      </c>
      <c r="AD25" s="135">
        <f>'★決算統計　普通税'!AW27</f>
        <v>0</v>
      </c>
      <c r="AE25" s="37">
        <f>'★決算統計　普通税'!AX27</f>
        <v>70811</v>
      </c>
      <c r="AF25" s="124">
        <f>'★決算統計　普通税'!BA27</f>
        <v>70811</v>
      </c>
      <c r="AG25" s="31">
        <f>'★決算統計　普通税'!BB27</f>
        <v>0</v>
      </c>
      <c r="AH25" s="124">
        <f>'★決算統計　普通税'!BC27</f>
        <v>70811</v>
      </c>
      <c r="AI25" s="127">
        <f>'★徴収率　普通税'!R27</f>
        <v>100</v>
      </c>
      <c r="AJ25" s="142">
        <f>IF('★徴収率　普通税'!S27="－",0,'★徴収率　普通税'!S27)</f>
        <v>0</v>
      </c>
      <c r="AK25" s="142">
        <f>'★徴収率　普通税'!T27</f>
        <v>100</v>
      </c>
      <c r="AL25" s="135">
        <f>'★決算統計　普通税'!BE27</f>
        <v>480980</v>
      </c>
      <c r="AM25" s="37">
        <f>'★決算統計　普通税'!BF27</f>
        <v>2871</v>
      </c>
      <c r="AN25" s="135">
        <f>'★決算統計　普通税'!BG27</f>
        <v>483851</v>
      </c>
      <c r="AO25" s="31">
        <f>'★決算統計　普通税'!BJ27</f>
        <v>481681</v>
      </c>
      <c r="AP25" s="124">
        <f>'★決算統計　普通税'!BK27</f>
        <v>889</v>
      </c>
      <c r="AQ25" s="31">
        <f>'★決算統計　普通税'!BL27</f>
        <v>482570</v>
      </c>
      <c r="AR25" s="142">
        <f>'★徴収率　普通税'!U27</f>
        <v>100.14574410578403</v>
      </c>
      <c r="AS25" s="127">
        <f>'★徴収率　普通税'!V27</f>
        <v>30.964820619993034</v>
      </c>
      <c r="AT25" s="142">
        <f>'★徴収率　普通税'!W27</f>
        <v>99.735249074611815</v>
      </c>
      <c r="AU25" s="37">
        <f>'★決算統計　普通税'!BN27</f>
        <v>1009068</v>
      </c>
      <c r="AV25" s="135">
        <f>'★決算統計　普通税'!BO27</f>
        <v>6022</v>
      </c>
      <c r="AW25" s="135">
        <f>'★決算統計　普通税'!BP27</f>
        <v>1015090</v>
      </c>
      <c r="AX25" s="124">
        <f>'★決算統計　普通税'!BS27</f>
        <v>1010562</v>
      </c>
      <c r="AY25" s="31">
        <f>'★決算統計　普通税'!BT27</f>
        <v>1864</v>
      </c>
      <c r="AZ25" s="124">
        <f>'★決算統計　普通税'!BU27</f>
        <v>1012426</v>
      </c>
      <c r="BA25" s="127">
        <f>'★徴収率　普通税'!X27</f>
        <v>100.14805741535753</v>
      </c>
      <c r="BB25" s="142">
        <f>IF('★徴収率　普通税'!Y27="－",0,'★徴収率　普通税'!Y27)</f>
        <v>30.953171703752908</v>
      </c>
      <c r="BC25" s="127">
        <f>'★徴収率　普通税'!Z27</f>
        <v>99.737560216335496</v>
      </c>
      <c r="BD25" s="135">
        <f>'★決算統計　普通税'!BW27</f>
        <v>9430523</v>
      </c>
      <c r="BE25" s="37">
        <f>'★決算統計　普通税'!BX27</f>
        <v>110987</v>
      </c>
      <c r="BF25" s="135">
        <f>'★決算統計　普通税'!BY27</f>
        <v>9541510</v>
      </c>
      <c r="BG25" s="31">
        <f>'★決算統計　普通税'!CB27</f>
        <v>9400406</v>
      </c>
      <c r="BH25" s="124">
        <f>'★決算統計　普通税'!CC27</f>
        <v>39491</v>
      </c>
      <c r="BI25" s="124">
        <f>'★決算統計　普通税'!CD27</f>
        <v>9439897</v>
      </c>
      <c r="BJ25" s="142">
        <f>'★徴収率　普通税'!AA27</f>
        <v>99.680643374709973</v>
      </c>
      <c r="BK25" s="127">
        <f>'★徴収率　普通税'!AB27</f>
        <v>35.581644697126691</v>
      </c>
      <c r="BL25" s="142">
        <f>'★徴収率　普通税'!AC27</f>
        <v>98.93504277624821</v>
      </c>
      <c r="BM25" s="37">
        <f>'★決算統計　普通税'!CF27</f>
        <v>9357019</v>
      </c>
      <c r="BN25" s="135">
        <f>'★決算統計　普通税'!CG27</f>
        <v>110987</v>
      </c>
      <c r="BO25" s="37">
        <f>'★決算統計　普通税'!CH27</f>
        <v>9468006</v>
      </c>
      <c r="BP25" s="124">
        <f>'★決算統計　普通税'!CK27</f>
        <v>9326902</v>
      </c>
      <c r="BQ25" s="31">
        <f>'★決算統計　普通税'!CL27</f>
        <v>39491</v>
      </c>
      <c r="BR25" s="124">
        <f>'★決算統計　普通税'!CM27</f>
        <v>9366393</v>
      </c>
      <c r="BS25" s="127">
        <f>'★徴収率　普通税'!AD27</f>
        <v>99.678134670881818</v>
      </c>
      <c r="BT25" s="142">
        <f>'★徴収率　普通税'!AE27</f>
        <v>35.581644697126691</v>
      </c>
      <c r="BU25" s="142">
        <f>'★徴収率　普通税'!AF27</f>
        <v>98.926775078089307</v>
      </c>
      <c r="BV25" s="135">
        <f>'★決算統計　普通税'!CO27</f>
        <v>3337234</v>
      </c>
      <c r="BW25" s="135">
        <f>'★決算統計　普通税'!CP27</f>
        <v>39585</v>
      </c>
      <c r="BX25" s="37">
        <f>'★決算統計　普通税'!CQ27</f>
        <v>3376819</v>
      </c>
      <c r="BY25" s="124">
        <f>'★決算統計　普通税'!CT27</f>
        <v>3326533</v>
      </c>
      <c r="BZ25" s="31">
        <f>'★決算統計　普通税'!CU27</f>
        <v>15984</v>
      </c>
      <c r="CA25" s="124">
        <f>'★決算統計　普通税'!CV27</f>
        <v>3342517</v>
      </c>
      <c r="CB25" s="127">
        <f>'★徴収率　普通税'!AG27</f>
        <v>99.679345230211595</v>
      </c>
      <c r="CC25" s="142">
        <f>'★徴収率　普通税'!AH27</f>
        <v>40.378931413414172</v>
      </c>
      <c r="CD25" s="127">
        <f>'★徴収率　普通税'!AI27</f>
        <v>98.984191927373061</v>
      </c>
      <c r="CE25" s="135">
        <f>'★決算統計　普通税'!CX27</f>
        <v>4907694</v>
      </c>
      <c r="CF25" s="37">
        <f>'★決算統計　普通税'!CY27</f>
        <v>58211</v>
      </c>
      <c r="CG25" s="135">
        <f>'★決算統計　普通税'!CZ27</f>
        <v>4965905</v>
      </c>
      <c r="CH25" s="124">
        <f>'★決算統計　普通税'!DC27</f>
        <v>4891879</v>
      </c>
      <c r="CI25" s="31">
        <f>'★決算統計　普通税'!DD27</f>
        <v>23507</v>
      </c>
      <c r="CJ25" s="124">
        <f>'★決算統計　普通税'!DE27</f>
        <v>4915386</v>
      </c>
      <c r="CK25" s="127">
        <f>'★徴収率　普通税'!AJ27</f>
        <v>99.67775089481944</v>
      </c>
      <c r="CL25" s="142">
        <f>'★徴収率　普通税'!AK27</f>
        <v>40.382401951521189</v>
      </c>
      <c r="CM25" s="127">
        <f>'★徴収率　普通税'!AL27</f>
        <v>98.982682914795987</v>
      </c>
      <c r="CN25" s="135">
        <f>'★決算統計　普通税'!DG27</f>
        <v>1112091</v>
      </c>
      <c r="CO25" s="37">
        <f>'★決算統計　普通税'!DH27</f>
        <v>13191</v>
      </c>
      <c r="CP25" s="135">
        <f>'★決算統計　普通税'!DI27</f>
        <v>1125282</v>
      </c>
      <c r="CQ25" s="31">
        <f>'★決算統計　普通税'!DL27</f>
        <v>1108490</v>
      </c>
      <c r="CR25" s="124">
        <f>'★決算統計　普通税'!DM27</f>
        <v>0</v>
      </c>
      <c r="CS25" s="124">
        <f>'★決算統計　普通税'!DN27</f>
        <v>1108490</v>
      </c>
      <c r="CT25" s="142">
        <f>IF('★徴収率　普通税'!AM27="－",0,'★徴収率　普通税'!AM27)</f>
        <v>99.676195563132879</v>
      </c>
      <c r="CU25" s="127">
        <f>IF('★徴収率　普通税'!AN27="－",0,'★徴収率　普通税'!AN27)</f>
        <v>0</v>
      </c>
      <c r="CV25" s="142">
        <f>IF('★徴収率　普通税'!AO27="－",0,'★徴収率　普通税'!AO27)</f>
        <v>98.507751834651231</v>
      </c>
      <c r="CW25" s="37">
        <f>'★決算統計　普通税'!DP27</f>
        <v>73504</v>
      </c>
      <c r="CX25" s="135">
        <f>'★決算統計　普通税'!DQ27</f>
        <v>0</v>
      </c>
      <c r="CY25" s="37">
        <f>'★決算統計　普通税'!DR27</f>
        <v>73504</v>
      </c>
      <c r="CZ25" s="124">
        <f>'★決算統計　普通税'!DU27</f>
        <v>73504</v>
      </c>
      <c r="DA25" s="31">
        <f>'★決算統計　普通税'!DV27</f>
        <v>0</v>
      </c>
      <c r="DB25" s="124">
        <f>'★決算統計　普通税'!DW27</f>
        <v>73504</v>
      </c>
      <c r="DC25" s="127">
        <f>IF('★徴収率　普通税'!AP27="－",0,'★徴収率　普通税'!AP27)</f>
        <v>100</v>
      </c>
      <c r="DD25" s="142">
        <f>IF('★徴収率　普通税'!AQ27="－",0,'★徴収率　普通税'!AQ27)</f>
        <v>0</v>
      </c>
      <c r="DE25" s="142">
        <f>'★徴収率　普通税'!AR27</f>
        <v>100</v>
      </c>
      <c r="DF25" s="152" t="s">
        <v>258</v>
      </c>
      <c r="DG25" s="152" t="s">
        <v>258</v>
      </c>
      <c r="DH25" s="37">
        <f>'★決算統計　普通税'!EA27</f>
        <v>449692</v>
      </c>
      <c r="DI25" s="152" t="s">
        <v>258</v>
      </c>
      <c r="DJ25" s="128" t="s">
        <v>258</v>
      </c>
      <c r="DK25" s="124">
        <f>'★決算統計　普通税'!EF27</f>
        <v>433379</v>
      </c>
      <c r="DL25" s="127" t="str">
        <f>'★徴収率　普通税'!AS27</f>
        <v>－</v>
      </c>
      <c r="DM25" s="142" t="str">
        <f>'★徴収率　普通税'!AT27</f>
        <v>－</v>
      </c>
      <c r="DN25" s="142">
        <f>'★徴収率　普通税'!AU27</f>
        <v>96.372406002330479</v>
      </c>
      <c r="DO25" s="152" t="s">
        <v>258</v>
      </c>
      <c r="DP25" s="128" t="s">
        <v>258</v>
      </c>
      <c r="DQ25" s="124">
        <f>'★決算統計　普通税'!EJ27</f>
        <v>24310</v>
      </c>
      <c r="DR25" s="128" t="s">
        <v>258</v>
      </c>
      <c r="DS25" s="152" t="s">
        <v>258</v>
      </c>
      <c r="DT25" s="31">
        <f>'★決算統計　普通税'!EO27</f>
        <v>24310</v>
      </c>
      <c r="DU25" s="142" t="str">
        <f>'★徴収率　普通税'!AV27</f>
        <v>－</v>
      </c>
      <c r="DV25" s="127" t="str">
        <f>'★徴収率　普通税'!AW27</f>
        <v>－</v>
      </c>
      <c r="DW25" s="142">
        <f>'★徴収率　普通税'!AX27</f>
        <v>100</v>
      </c>
      <c r="DX25" s="31">
        <f>'★決算統計　普通税'!EQ27</f>
        <v>410346</v>
      </c>
      <c r="DY25" s="124">
        <f>'★決算統計　普通税'!ER27</f>
        <v>15036</v>
      </c>
      <c r="DZ25" s="31">
        <f>'★決算統計　普通税'!ES27</f>
        <v>425382</v>
      </c>
      <c r="EA25" s="124">
        <f>'★決算統計　普通税'!EV27</f>
        <v>403585</v>
      </c>
      <c r="EB25" s="31">
        <f>'★決算統計　普通税'!EW27</f>
        <v>5484</v>
      </c>
      <c r="EC25" s="124">
        <f>'★決算統計　普通税'!EX27</f>
        <v>409069</v>
      </c>
      <c r="ED25" s="127">
        <f>'★徴収率　普通税'!AY27</f>
        <v>98.352366052063374</v>
      </c>
      <c r="EE25" s="142">
        <f>'★徴収率　普通税'!AZ27</f>
        <v>36.472466081404633</v>
      </c>
      <c r="EF25" s="127">
        <f>'★徴収率　普通税'!BA27</f>
        <v>96.165093962603024</v>
      </c>
      <c r="EG25" s="135">
        <f>'★決算統計　普通税'!EZ27</f>
        <v>1146232</v>
      </c>
      <c r="EH25" s="37">
        <f>'★決算統計　普通税'!FA27</f>
        <v>0</v>
      </c>
      <c r="EI25" s="135">
        <f>'★決算統計　普通税'!FB27</f>
        <v>1146232</v>
      </c>
      <c r="EJ25" s="31">
        <f>'★決算統計　普通税'!FE27</f>
        <v>1146232</v>
      </c>
      <c r="EK25" s="124">
        <f>'★決算統計　普通税'!FF27</f>
        <v>0</v>
      </c>
      <c r="EL25" s="31">
        <f>'★決算統計　普通税'!FG27</f>
        <v>1146232</v>
      </c>
      <c r="EM25" s="142">
        <f>IF('★徴収率　普通税'!BB27="－",0,'★徴収率　普通税'!BB27)</f>
        <v>100</v>
      </c>
      <c r="EN25" s="127">
        <f>IF('★徴収率　普通税'!BC27="－",0,'★徴収率　普通税'!BC27)</f>
        <v>0</v>
      </c>
      <c r="EO25" s="142">
        <f>IF('★徴収率　普通税'!BD27="－",0,'★徴収率　普通税'!BD27)</f>
        <v>100</v>
      </c>
      <c r="EP25" s="37">
        <f>'★決算統計　普通税'!FR27</f>
        <v>0</v>
      </c>
      <c r="EQ25" s="135">
        <f>'★決算統計　普通税'!FS27</f>
        <v>0</v>
      </c>
      <c r="ER25" s="37">
        <f>'★決算統計　普通税'!FT27</f>
        <v>0</v>
      </c>
      <c r="ES25" s="124">
        <f>'★決算統計　普通税'!FW27</f>
        <v>0</v>
      </c>
      <c r="ET25" s="31">
        <f>'★決算統計　普通税'!FX27</f>
        <v>0</v>
      </c>
      <c r="EU25" s="124">
        <f>'★決算統計　普通税'!FY27</f>
        <v>0</v>
      </c>
      <c r="EV25" s="127">
        <f>IF('★徴収率　普通税'!BH27="－",0,'★徴収率　普通税'!BH27)</f>
        <v>0</v>
      </c>
      <c r="EW25" s="142">
        <f>IF('★徴収率　普通税'!BI27="－",0,'★徴収率　普通税'!BI27)</f>
        <v>0</v>
      </c>
      <c r="EX25" s="127">
        <f>IF('★徴収率　普通税'!BJ27="－",0,'★徴収率　普通税'!BJ27)</f>
        <v>0</v>
      </c>
      <c r="EY25" s="156" t="s">
        <v>258</v>
      </c>
      <c r="EZ25" s="129" t="s">
        <v>258</v>
      </c>
      <c r="FA25" s="156" t="s">
        <v>258</v>
      </c>
      <c r="FB25" s="130" t="s">
        <v>258</v>
      </c>
      <c r="FC25" s="157" t="s">
        <v>258</v>
      </c>
      <c r="FD25" s="130" t="s">
        <v>258</v>
      </c>
      <c r="FE25" s="158" t="s">
        <v>258</v>
      </c>
      <c r="FF25" s="131" t="s">
        <v>258</v>
      </c>
      <c r="FG25" s="158" t="s">
        <v>258</v>
      </c>
      <c r="FH25" s="131" t="s">
        <v>258</v>
      </c>
      <c r="FI25" s="158" t="s">
        <v>258</v>
      </c>
      <c r="FJ25" s="131" t="s">
        <v>258</v>
      </c>
      <c r="FK25" s="158" t="s">
        <v>258</v>
      </c>
      <c r="FL25" s="131" t="s">
        <v>258</v>
      </c>
      <c r="FM25" s="158" t="s">
        <v>258</v>
      </c>
      <c r="FN25" s="131" t="str">
        <f>'★徴収率　目的税'!I27</f>
        <v>－</v>
      </c>
      <c r="FO25" s="158" t="str">
        <f>'★徴収率　目的税'!J27</f>
        <v>－</v>
      </c>
      <c r="FP25" s="131" t="str">
        <f>'★徴収率　目的税'!K27</f>
        <v>－</v>
      </c>
      <c r="FQ25" s="157" t="s">
        <v>258</v>
      </c>
      <c r="FR25" s="130" t="s">
        <v>258</v>
      </c>
      <c r="FS25" s="157" t="s">
        <v>258</v>
      </c>
      <c r="FT25" s="130" t="s">
        <v>258</v>
      </c>
      <c r="FU25" s="157" t="s">
        <v>258</v>
      </c>
      <c r="FV25" s="130" t="s">
        <v>258</v>
      </c>
      <c r="FW25" s="157" t="s">
        <v>258</v>
      </c>
      <c r="FX25" s="130" t="s">
        <v>258</v>
      </c>
      <c r="FY25" s="157" t="s">
        <v>258</v>
      </c>
      <c r="FZ25" s="31">
        <f>'★決算統計　目的税'!AM27</f>
        <v>1939939</v>
      </c>
      <c r="GA25" s="124">
        <f>'★決算統計　目的税'!AN27</f>
        <v>22818</v>
      </c>
      <c r="GB25" s="31">
        <f>'★決算統計　目的税'!AO27</f>
        <v>1962757</v>
      </c>
      <c r="GC25" s="124">
        <f>'★決算統計　目的税'!AR27</f>
        <v>1933664</v>
      </c>
      <c r="GD25" s="31">
        <f>'★決算統計　目的税'!AS27</f>
        <v>8111</v>
      </c>
      <c r="GE25" s="124">
        <f>'★決算統計　目的税'!AT27</f>
        <v>1941775</v>
      </c>
      <c r="GF25" s="127">
        <f>'★徴収率　目的税'!O27</f>
        <v>99.676536220984275</v>
      </c>
      <c r="GG25" s="142">
        <f>'★徴収率　目的税'!P27</f>
        <v>35.546498378473132</v>
      </c>
      <c r="GH25" s="127">
        <f>'★徴収率　目的税'!Q27</f>
        <v>98.930993495374111</v>
      </c>
      <c r="GI25" s="156" t="s">
        <v>258</v>
      </c>
      <c r="GJ25" s="129" t="s">
        <v>258</v>
      </c>
      <c r="GK25" s="156" t="s">
        <v>258</v>
      </c>
      <c r="GL25" s="130" t="s">
        <v>258</v>
      </c>
      <c r="GM25" s="157" t="s">
        <v>258</v>
      </c>
      <c r="GN25" s="130" t="s">
        <v>258</v>
      </c>
      <c r="GO25" s="158" t="s">
        <v>258</v>
      </c>
      <c r="GP25" s="131" t="s">
        <v>258</v>
      </c>
      <c r="GQ25" s="158" t="s">
        <v>258</v>
      </c>
      <c r="GR25" s="31">
        <f>'★決算統計　目的税'!DG27</f>
        <v>24445490</v>
      </c>
      <c r="GS25" s="124">
        <f>'★決算統計　目的税'!DH27</f>
        <v>314162</v>
      </c>
      <c r="GT25" s="31">
        <f>'★決算統計　目的税'!DI27</f>
        <v>24783962</v>
      </c>
      <c r="GU25" s="124">
        <f>'★決算統計　目的税'!DL27</f>
        <v>24313188</v>
      </c>
      <c r="GV25" s="31">
        <f>'★決算統計　目的税'!DM27</f>
        <v>120626</v>
      </c>
      <c r="GW25" s="124">
        <f>'★決算統計　目的税'!DN27</f>
        <v>24458124</v>
      </c>
      <c r="GX25" s="127">
        <f>'★徴収率　目的税'!AM27</f>
        <v>99.458787694580892</v>
      </c>
      <c r="GY25" s="142">
        <f>'★徴収率　目的税'!AN27</f>
        <v>38.396114106734743</v>
      </c>
      <c r="GZ25" s="127">
        <f>'★徴収率　目的税'!AO27</f>
        <v>98.685286880281694</v>
      </c>
      <c r="HA25" s="157" t="s">
        <v>258</v>
      </c>
      <c r="HB25" s="130" t="s">
        <v>258</v>
      </c>
      <c r="HC25" s="157" t="s">
        <v>258</v>
      </c>
      <c r="HD25" s="130" t="s">
        <v>258</v>
      </c>
      <c r="HE25" s="157" t="s">
        <v>258</v>
      </c>
      <c r="HF25" s="130" t="s">
        <v>258</v>
      </c>
      <c r="HG25" s="157" t="s">
        <v>258</v>
      </c>
      <c r="HH25" s="130" t="s">
        <v>258</v>
      </c>
      <c r="HI25" s="157" t="s">
        <v>258</v>
      </c>
      <c r="HJ25" s="31">
        <f>'★決算統計　目的税'!DY27</f>
        <v>3640264</v>
      </c>
      <c r="HK25" s="124">
        <f>'★決算統計　目的税'!DZ27</f>
        <v>709704</v>
      </c>
      <c r="HL25" s="31">
        <f>'★決算統計　目的税'!EA27</f>
        <v>4349968</v>
      </c>
      <c r="HM25" s="124">
        <f>'★決算統計　目的税'!ED27</f>
        <v>3435118</v>
      </c>
      <c r="HN25" s="31">
        <f>'★決算統計　目的税'!EE27</f>
        <v>196559</v>
      </c>
      <c r="HO25" s="124">
        <f>'★決算統計　目的税'!EF27</f>
        <v>3631677</v>
      </c>
      <c r="HP25" s="127">
        <f>'★徴収率　目的税'!AS27</f>
        <v>94.364529605545087</v>
      </c>
      <c r="HQ25" s="142">
        <f>'★徴収率　目的税'!AT27</f>
        <v>27.695912662180287</v>
      </c>
      <c r="HR25" s="142">
        <f>'★徴収率　目的税'!AU27</f>
        <v>83.487441746697911</v>
      </c>
    </row>
    <row r="26" spans="1:226">
      <c r="A26" s="124" t="s">
        <v>31</v>
      </c>
      <c r="B26" s="135">
        <f>'★決算統計　普通税'!U28</f>
        <v>11707933</v>
      </c>
      <c r="C26" s="135">
        <f>'★決算統計　普通税'!V28</f>
        <v>154476</v>
      </c>
      <c r="D26" s="135">
        <f>'★決算統計　普通税'!W28</f>
        <v>11862409</v>
      </c>
      <c r="E26" s="137">
        <f>'★決算統計　普通税'!Z28</f>
        <v>11654853</v>
      </c>
      <c r="F26" s="137">
        <f>'★決算統計　普通税'!AA28</f>
        <v>72976</v>
      </c>
      <c r="G26" s="137">
        <f>'★決算統計　普通税'!AB28</f>
        <v>11727829</v>
      </c>
      <c r="H26" s="139">
        <f>'★徴収率　普通税'!I28</f>
        <v>99.546632185202981</v>
      </c>
      <c r="I26" s="139">
        <f>'★徴収率　普通税'!J28</f>
        <v>47.240995364975788</v>
      </c>
      <c r="J26" s="139">
        <f>'★徴収率　普通税'!K28</f>
        <v>98.865491823793974</v>
      </c>
      <c r="K26" s="135">
        <f>'★決算統計　普通税'!AD28</f>
        <v>231258</v>
      </c>
      <c r="L26" s="135">
        <f>'★決算統計　普通税'!AE28</f>
        <v>2919</v>
      </c>
      <c r="M26" s="135">
        <f>'★決算統計　普通税'!AF28</f>
        <v>234177</v>
      </c>
      <c r="N26" s="124">
        <f>'★決算統計　普通税'!AI28</f>
        <v>230084</v>
      </c>
      <c r="O26" s="124">
        <f>'★決算統計　普通税'!AJ28</f>
        <v>1196</v>
      </c>
      <c r="P26" s="124">
        <f>'★決算統計　普通税'!AK28</f>
        <v>231280</v>
      </c>
      <c r="Q26" s="142">
        <f>'★徴収率　普通税'!L28</f>
        <v>99.492341886550946</v>
      </c>
      <c r="R26" s="142">
        <f>'★徴収率　普通税'!M28</f>
        <v>40.972935936964717</v>
      </c>
      <c r="S26" s="142">
        <f>'★徴収率　普通税'!N28</f>
        <v>98.762901565909544</v>
      </c>
      <c r="T26" s="145">
        <f>'★決算統計　普通税'!AM28</f>
        <v>10396741</v>
      </c>
      <c r="U26" s="135">
        <f>'★決算統計　普通税'!AN28</f>
        <v>127019</v>
      </c>
      <c r="V26" s="37">
        <f>'★決算統計　普通税'!AO28</f>
        <v>10523760</v>
      </c>
      <c r="W26" s="124">
        <f>'★決算統計　普通税'!AR28</f>
        <v>10345644</v>
      </c>
      <c r="X26" s="124">
        <f>'★決算統計　普通税'!AS28</f>
        <v>52108</v>
      </c>
      <c r="Y26" s="124">
        <f>'★決算統計　普通税'!AT28</f>
        <v>10397752</v>
      </c>
      <c r="Z26" s="142">
        <f>'★徴収率　普通税'!O28</f>
        <v>99.50852868220916</v>
      </c>
      <c r="AA26" s="127">
        <f>'★徴収率　普通税'!P28</f>
        <v>41.023783843362018</v>
      </c>
      <c r="AB26" s="142">
        <f>'★徴収率　普通税'!Q28</f>
        <v>98.802633279360236</v>
      </c>
      <c r="AC26" s="37">
        <f>'★決算統計　普通税'!AV28</f>
        <v>120249</v>
      </c>
      <c r="AD26" s="135">
        <f>'★決算統計　普通税'!AW28</f>
        <v>0</v>
      </c>
      <c r="AE26" s="37">
        <f>'★決算統計　普通税'!AX28</f>
        <v>120249</v>
      </c>
      <c r="AF26" s="124">
        <f>'★決算統計　普通税'!BA28</f>
        <v>120249</v>
      </c>
      <c r="AG26" s="31">
        <f>'★決算統計　普通税'!BB28</f>
        <v>0</v>
      </c>
      <c r="AH26" s="124">
        <f>'★決算統計　普通税'!BC28</f>
        <v>120249</v>
      </c>
      <c r="AI26" s="127">
        <f>'★徴収率　普通税'!R28</f>
        <v>100</v>
      </c>
      <c r="AJ26" s="142">
        <f>IF('★徴収率　普通税'!S28="－",0,'★徴収率　普通税'!S28)</f>
        <v>0</v>
      </c>
      <c r="AK26" s="142">
        <f>'★徴収率　普通税'!T28</f>
        <v>100</v>
      </c>
      <c r="AL26" s="135">
        <f>'★決算統計　普通税'!BE28</f>
        <v>395859</v>
      </c>
      <c r="AM26" s="37">
        <f>'★決算統計　普通税'!BF28</f>
        <v>8995</v>
      </c>
      <c r="AN26" s="135">
        <f>'★決算統計　普通税'!BG28</f>
        <v>404854</v>
      </c>
      <c r="AO26" s="31">
        <f>'★決算統計　普通税'!BJ28</f>
        <v>394328</v>
      </c>
      <c r="AP26" s="124">
        <f>'★決算統計　普通税'!BK28</f>
        <v>7211</v>
      </c>
      <c r="AQ26" s="31">
        <f>'★決算統計　普通税'!BL28</f>
        <v>401539</v>
      </c>
      <c r="AR26" s="142">
        <f>'★徴収率　普通税'!U28</f>
        <v>99.613246130566694</v>
      </c>
      <c r="AS26" s="127">
        <f>'★徴収率　普通税'!V28</f>
        <v>80.166759310728182</v>
      </c>
      <c r="AT26" s="142">
        <f>'★徴収率　普通税'!W28</f>
        <v>99.181186304198548</v>
      </c>
      <c r="AU26" s="37">
        <f>'★決算統計　普通税'!BN28</f>
        <v>684075</v>
      </c>
      <c r="AV26" s="135">
        <f>'★決算統計　普通税'!BO28</f>
        <v>15543</v>
      </c>
      <c r="AW26" s="135">
        <f>'★決算統計　普通税'!BP28</f>
        <v>699618</v>
      </c>
      <c r="AX26" s="124">
        <f>'★決算統計　普通税'!BS28</f>
        <v>684797</v>
      </c>
      <c r="AY26" s="31">
        <f>'★決算統計　普通税'!BT28</f>
        <v>12461</v>
      </c>
      <c r="AZ26" s="124">
        <f>'★決算統計　普通税'!BU28</f>
        <v>697258</v>
      </c>
      <c r="BA26" s="127">
        <f>'★徴収率　普通税'!X28</f>
        <v>100.10554398275042</v>
      </c>
      <c r="BB26" s="142">
        <f>IF('★徴収率　普通税'!Y28="－",0,'★徴収率　普通税'!Y28)</f>
        <v>80.17113813292157</v>
      </c>
      <c r="BC26" s="127">
        <f>'★徴収率　普通税'!Z28</f>
        <v>99.662673058726341</v>
      </c>
      <c r="BD26" s="135">
        <f>'★決算統計　普通税'!BW28</f>
        <v>10035107</v>
      </c>
      <c r="BE26" s="37">
        <f>'★決算統計　普通税'!BX28</f>
        <v>72752</v>
      </c>
      <c r="BF26" s="135">
        <f>'★決算統計　普通税'!BY28</f>
        <v>10107859</v>
      </c>
      <c r="BG26" s="31">
        <f>'★決算統計　普通税'!CB28</f>
        <v>10004302</v>
      </c>
      <c r="BH26" s="124">
        <f>'★決算統計　普通税'!CC28</f>
        <v>35611</v>
      </c>
      <c r="BI26" s="124">
        <f>'★決算統計　普通税'!CD28</f>
        <v>10039913</v>
      </c>
      <c r="BJ26" s="142">
        <f>'★徴収率　普通税'!AA28</f>
        <v>99.693027687696798</v>
      </c>
      <c r="BK26" s="127">
        <f>'★徴収率　普通税'!AB28</f>
        <v>48.948482515944583</v>
      </c>
      <c r="BL26" s="142">
        <f>'★徴収率　普通税'!AC28</f>
        <v>99.327790385679108</v>
      </c>
      <c r="BM26" s="37">
        <f>'★決算統計　普通税'!CF28</f>
        <v>10020285</v>
      </c>
      <c r="BN26" s="135">
        <f>'★決算統計　普通税'!CG28</f>
        <v>72752</v>
      </c>
      <c r="BO26" s="37">
        <f>'★決算統計　普通税'!CH28</f>
        <v>10093037</v>
      </c>
      <c r="BP26" s="124">
        <f>'★決算統計　普通税'!CK28</f>
        <v>9989480</v>
      </c>
      <c r="BQ26" s="31">
        <f>'★決算統計　普通税'!CL28</f>
        <v>35611</v>
      </c>
      <c r="BR26" s="124">
        <f>'★決算統計　普通税'!CM28</f>
        <v>10025091</v>
      </c>
      <c r="BS26" s="127">
        <f>'★徴収率　普通税'!AD28</f>
        <v>99.692573614423139</v>
      </c>
      <c r="BT26" s="142">
        <f>'★徴収率　普通税'!AE28</f>
        <v>48.948482515944583</v>
      </c>
      <c r="BU26" s="142">
        <f>'★徴収率　普通税'!AF28</f>
        <v>99.326803220873956</v>
      </c>
      <c r="BV26" s="135">
        <f>'★決算統計　普通税'!CO28</f>
        <v>4423704</v>
      </c>
      <c r="BW26" s="135">
        <f>'★決算統計　普通税'!CP28</f>
        <v>32118</v>
      </c>
      <c r="BX26" s="37">
        <f>'★決算統計　普通税'!CQ28</f>
        <v>4455822</v>
      </c>
      <c r="BY26" s="124">
        <f>'★決算統計　普通税'!CT28</f>
        <v>4410104</v>
      </c>
      <c r="BZ26" s="31">
        <f>'★決算統計　普通税'!CU28</f>
        <v>15721</v>
      </c>
      <c r="CA26" s="124">
        <f>'★決算統計　普通税'!CV28</f>
        <v>4425825</v>
      </c>
      <c r="CB26" s="127">
        <f>'★徴収率　普通税'!AG28</f>
        <v>99.692565325347275</v>
      </c>
      <c r="CC26" s="142">
        <f>'★徴収率　普通税'!AH28</f>
        <v>48.947630612117813</v>
      </c>
      <c r="CD26" s="127">
        <f>'★徴収率　普通税'!AI28</f>
        <v>99.326790881682442</v>
      </c>
      <c r="CE26" s="135">
        <f>'★決算統計　普通税'!CX28</f>
        <v>4373149</v>
      </c>
      <c r="CF26" s="37">
        <f>'★決算統計　普通税'!CY28</f>
        <v>31751</v>
      </c>
      <c r="CG26" s="135">
        <f>'★決算統計　普通税'!CZ28</f>
        <v>4404900</v>
      </c>
      <c r="CH26" s="124">
        <f>'★決算統計　普通税'!DC28</f>
        <v>4359704</v>
      </c>
      <c r="CI26" s="31">
        <f>'★決算統計　普通税'!DD28</f>
        <v>15542</v>
      </c>
      <c r="CJ26" s="124">
        <f>'★決算統計　普通税'!DE28</f>
        <v>4375246</v>
      </c>
      <c r="CK26" s="127">
        <f>'★徴収率　普通税'!AJ28</f>
        <v>99.692555638968628</v>
      </c>
      <c r="CL26" s="142">
        <f>'★徴収率　普通税'!AK28</f>
        <v>48.949639381436803</v>
      </c>
      <c r="CM26" s="127">
        <f>'★徴収率　普通税'!AL28</f>
        <v>99.326795159935529</v>
      </c>
      <c r="CN26" s="135">
        <f>'★決算統計　普通税'!DG28</f>
        <v>1223432</v>
      </c>
      <c r="CO26" s="37">
        <f>'★決算統計　普通税'!DH28</f>
        <v>8883</v>
      </c>
      <c r="CP26" s="135">
        <f>'★決算統計　普通税'!DI28</f>
        <v>1232315</v>
      </c>
      <c r="CQ26" s="31">
        <f>'★決算統計　普通税'!DL28</f>
        <v>1219672</v>
      </c>
      <c r="CR26" s="124">
        <f>'★決算統計　普通税'!DM28</f>
        <v>4348</v>
      </c>
      <c r="CS26" s="124">
        <f>'★決算統計　普通税'!DN28</f>
        <v>1224020</v>
      </c>
      <c r="CT26" s="142">
        <f>IF('★徴収率　普通税'!AM28="－",0,'★徴収率　普通税'!AM28)</f>
        <v>99.69266783932413</v>
      </c>
      <c r="CU26" s="127">
        <f>IF('★徴収率　普通税'!AN28="－",0,'★徴収率　普通税'!AN28)</f>
        <v>48.947427670831928</v>
      </c>
      <c r="CV26" s="142">
        <f>IF('★徴収率　普通税'!AO28="－",0,'★徴収率　普通税'!AO28)</f>
        <v>99.326876650856306</v>
      </c>
      <c r="CW26" s="37">
        <f>'★決算統計　普通税'!DP28</f>
        <v>14822</v>
      </c>
      <c r="CX26" s="135">
        <f>'★決算統計　普通税'!DQ28</f>
        <v>0</v>
      </c>
      <c r="CY26" s="37">
        <f>'★決算統計　普通税'!DR28</f>
        <v>14822</v>
      </c>
      <c r="CZ26" s="124">
        <f>'★決算統計　普通税'!DU28</f>
        <v>14822</v>
      </c>
      <c r="DA26" s="31">
        <f>'★決算統計　普通税'!DV28</f>
        <v>0</v>
      </c>
      <c r="DB26" s="124">
        <f>'★決算統計　普通税'!DW28</f>
        <v>14822</v>
      </c>
      <c r="DC26" s="127">
        <f>IF('★徴収率　普通税'!AP28="－",0,'★徴収率　普通税'!AP28)</f>
        <v>100</v>
      </c>
      <c r="DD26" s="142">
        <f>IF('★徴収率　普通税'!AQ28="－",0,'★徴収率　普通税'!AQ28)</f>
        <v>0</v>
      </c>
      <c r="DE26" s="142">
        <f>'★徴収率　普通税'!AR28</f>
        <v>100</v>
      </c>
      <c r="DF26" s="152" t="s">
        <v>258</v>
      </c>
      <c r="DG26" s="152" t="s">
        <v>258</v>
      </c>
      <c r="DH26" s="37">
        <f>'★決算統計　普通税'!EA28</f>
        <v>182876</v>
      </c>
      <c r="DI26" s="152" t="s">
        <v>258</v>
      </c>
      <c r="DJ26" s="128" t="s">
        <v>258</v>
      </c>
      <c r="DK26" s="124">
        <f>'★決算統計　普通税'!EF28</f>
        <v>178560</v>
      </c>
      <c r="DL26" s="127" t="str">
        <f>'★徴収率　普通税'!AS28</f>
        <v>－</v>
      </c>
      <c r="DM26" s="142" t="str">
        <f>'★徴収率　普通税'!AT28</f>
        <v>－</v>
      </c>
      <c r="DN26" s="142">
        <f>'★徴収率　普通税'!AU28</f>
        <v>97.639930882127786</v>
      </c>
      <c r="DO26" s="152" t="s">
        <v>258</v>
      </c>
      <c r="DP26" s="128" t="s">
        <v>258</v>
      </c>
      <c r="DQ26" s="124">
        <f>'★決算統計　普通税'!EJ28</f>
        <v>12355</v>
      </c>
      <c r="DR26" s="128" t="s">
        <v>258</v>
      </c>
      <c r="DS26" s="152" t="s">
        <v>258</v>
      </c>
      <c r="DT26" s="31">
        <f>'★決算統計　普通税'!EO28</f>
        <v>12355</v>
      </c>
      <c r="DU26" s="142" t="str">
        <f>'★徴収率　普通税'!AV28</f>
        <v>－</v>
      </c>
      <c r="DV26" s="127" t="str">
        <f>'★徴収率　普通税'!AW28</f>
        <v>－</v>
      </c>
      <c r="DW26" s="142">
        <f>'★徴収率　普通税'!AX28</f>
        <v>100</v>
      </c>
      <c r="DX26" s="31">
        <f>'★決算統計　普通税'!EQ28</f>
        <v>166408</v>
      </c>
      <c r="DY26" s="124">
        <f>'★決算統計　普通税'!ER28</f>
        <v>4113</v>
      </c>
      <c r="DZ26" s="31">
        <f>'★決算統計　普通税'!ES28</f>
        <v>170521</v>
      </c>
      <c r="EA26" s="124">
        <f>'★決算統計　普通税'!EV28</f>
        <v>164557</v>
      </c>
      <c r="EB26" s="31">
        <f>'★決算統計　普通税'!EW28</f>
        <v>1648</v>
      </c>
      <c r="EC26" s="124">
        <f>'★決算統計　普通税'!EX28</f>
        <v>166205</v>
      </c>
      <c r="ED26" s="127">
        <f>'★徴収率　普通税'!AY28</f>
        <v>98.887673669535118</v>
      </c>
      <c r="EE26" s="142">
        <f>'★徴収率　普通税'!AZ28</f>
        <v>40.068076829564795</v>
      </c>
      <c r="EF26" s="127">
        <f>'★徴収率　普通税'!BA28</f>
        <v>97.468933445147528</v>
      </c>
      <c r="EG26" s="135">
        <f>'★決算統計　普通税'!EZ28</f>
        <v>677860</v>
      </c>
      <c r="EH26" s="37">
        <f>'★決算統計　普通税'!FA28</f>
        <v>0</v>
      </c>
      <c r="EI26" s="135">
        <f>'★決算統計　普通税'!FB28</f>
        <v>677860</v>
      </c>
      <c r="EJ26" s="31">
        <f>'★決算統計　普通税'!FE28</f>
        <v>677860</v>
      </c>
      <c r="EK26" s="124">
        <f>'★決算統計　普通税'!FF28</f>
        <v>0</v>
      </c>
      <c r="EL26" s="31">
        <f>'★決算統計　普通税'!FG28</f>
        <v>677860</v>
      </c>
      <c r="EM26" s="142">
        <f>IF('★徴収率　普通税'!BB28="－",0,'★徴収率　普通税'!BB28)</f>
        <v>100</v>
      </c>
      <c r="EN26" s="127">
        <f>IF('★徴収率　普通税'!BC28="－",0,'★徴収率　普通税'!BC28)</f>
        <v>0</v>
      </c>
      <c r="EO26" s="142">
        <f>IF('★徴収率　普通税'!BD28="－",0,'★徴収率　普通税'!BD28)</f>
        <v>100</v>
      </c>
      <c r="EP26" s="37">
        <f>'★決算統計　普通税'!FR28</f>
        <v>0</v>
      </c>
      <c r="EQ26" s="135">
        <f>'★決算統計　普通税'!FS28</f>
        <v>0</v>
      </c>
      <c r="ER26" s="37">
        <f>'★決算統計　普通税'!FT28</f>
        <v>0</v>
      </c>
      <c r="ES26" s="124">
        <f>'★決算統計　普通税'!FW28</f>
        <v>0</v>
      </c>
      <c r="ET26" s="31">
        <f>'★決算統計　普通税'!FX28</f>
        <v>0</v>
      </c>
      <c r="EU26" s="124">
        <f>'★決算統計　普通税'!FY28</f>
        <v>0</v>
      </c>
      <c r="EV26" s="127">
        <f>IF('★徴収率　普通税'!BH28="－",0,'★徴収率　普通税'!BH28)</f>
        <v>0</v>
      </c>
      <c r="EW26" s="142">
        <f>IF('★徴収率　普通税'!BI28="－",0,'★徴収率　普通税'!BI28)</f>
        <v>0</v>
      </c>
      <c r="EX26" s="127">
        <f>IF('★徴収率　普通税'!BJ28="－",0,'★徴収率　普通税'!BJ28)</f>
        <v>0</v>
      </c>
      <c r="EY26" s="156" t="s">
        <v>258</v>
      </c>
      <c r="EZ26" s="129" t="s">
        <v>258</v>
      </c>
      <c r="FA26" s="156" t="s">
        <v>258</v>
      </c>
      <c r="FB26" s="130" t="s">
        <v>258</v>
      </c>
      <c r="FC26" s="157" t="s">
        <v>258</v>
      </c>
      <c r="FD26" s="130" t="s">
        <v>258</v>
      </c>
      <c r="FE26" s="158" t="s">
        <v>258</v>
      </c>
      <c r="FF26" s="131" t="s">
        <v>258</v>
      </c>
      <c r="FG26" s="158" t="s">
        <v>258</v>
      </c>
      <c r="FH26" s="37">
        <f>'★決算統計　目的税'!U28</f>
        <v>54776</v>
      </c>
      <c r="FI26" s="135">
        <f>'★決算統計　目的税'!V28</f>
        <v>0</v>
      </c>
      <c r="FJ26" s="37">
        <f>'★決算統計　目的税'!W28</f>
        <v>54776</v>
      </c>
      <c r="FK26" s="135">
        <f>'★決算統計　目的税'!Z28</f>
        <v>54776</v>
      </c>
      <c r="FL26" s="37">
        <f>'★決算統計　目的税'!AA28</f>
        <v>0</v>
      </c>
      <c r="FM26" s="135">
        <f>'★決算統計　目的税'!AB28</f>
        <v>54776</v>
      </c>
      <c r="FN26" s="131">
        <f>'★徴収率　目的税'!I28</f>
        <v>100</v>
      </c>
      <c r="FO26" s="158">
        <f>IF('★徴収率　目的税'!J28="－",0,'★徴収率　目的税'!J28)</f>
        <v>0</v>
      </c>
      <c r="FP26" s="131">
        <f>'★徴収率　目的税'!K28</f>
        <v>100</v>
      </c>
      <c r="FQ26" s="157" t="s">
        <v>258</v>
      </c>
      <c r="FR26" s="130" t="s">
        <v>258</v>
      </c>
      <c r="FS26" s="157" t="s">
        <v>258</v>
      </c>
      <c r="FT26" s="130" t="s">
        <v>258</v>
      </c>
      <c r="FU26" s="157" t="s">
        <v>258</v>
      </c>
      <c r="FV26" s="130" t="s">
        <v>258</v>
      </c>
      <c r="FW26" s="157" t="s">
        <v>258</v>
      </c>
      <c r="FX26" s="130" t="s">
        <v>258</v>
      </c>
      <c r="FY26" s="157" t="s">
        <v>258</v>
      </c>
      <c r="FZ26" s="31">
        <f>'★決算統計　目的税'!AM28</f>
        <v>2290446</v>
      </c>
      <c r="GA26" s="124">
        <f>'★決算統計　目的税'!AN28</f>
        <v>17098</v>
      </c>
      <c r="GB26" s="31">
        <f>'★決算統計　目的税'!AO28</f>
        <v>2307544</v>
      </c>
      <c r="GC26" s="124">
        <f>'★決算統計　目的税'!AR28</f>
        <v>2283404</v>
      </c>
      <c r="GD26" s="31">
        <f>'★決算統計　目的税'!AS28</f>
        <v>8370</v>
      </c>
      <c r="GE26" s="124">
        <f>'★決算統計　目的税'!AT28</f>
        <v>2291774</v>
      </c>
      <c r="GF26" s="127">
        <f>'★徴収率　目的税'!O28</f>
        <v>99.692548962079869</v>
      </c>
      <c r="GG26" s="142">
        <f>'★徴収率　目的税'!P28</f>
        <v>48.953093929114516</v>
      </c>
      <c r="GH26" s="127">
        <f>'★徴収率　目的税'!Q28</f>
        <v>99.316589412812931</v>
      </c>
      <c r="GI26" s="156">
        <f>'★決算統計　目的税'!CO28</f>
        <v>48041</v>
      </c>
      <c r="GJ26" s="129">
        <f>'★決算統計　目的税'!CP28</f>
        <v>0</v>
      </c>
      <c r="GK26" s="156">
        <f>'★決算統計　目的税'!CQ28</f>
        <v>48041</v>
      </c>
      <c r="GL26" s="134">
        <f>'★決算統計　目的税'!CT28</f>
        <v>48041</v>
      </c>
      <c r="GM26" s="160">
        <f>'★決算統計　目的税'!CU28</f>
        <v>0</v>
      </c>
      <c r="GN26" s="134">
        <f>'★決算統計　目的税'!CV28</f>
        <v>48041</v>
      </c>
      <c r="GO26" s="158">
        <f>'★徴収率　目的税'!AG28</f>
        <v>100</v>
      </c>
      <c r="GP26" s="131">
        <f>IF('★徴収率　目的税'!AH28="－",0,'★徴収率　目的税'!AH28)</f>
        <v>0</v>
      </c>
      <c r="GQ26" s="158">
        <f>'★徴収率　目的税'!AI28</f>
        <v>100</v>
      </c>
      <c r="GR26" s="31">
        <f>'★決算統計　目的税'!DG28</f>
        <v>24980571</v>
      </c>
      <c r="GS26" s="124">
        <f>'★決算統計　目的税'!DH28</f>
        <v>248439</v>
      </c>
      <c r="GT26" s="31">
        <f>'★決算統計　目的税'!DI28</f>
        <v>25241365</v>
      </c>
      <c r="GU26" s="124">
        <f>'★決算統計　目的税'!DL28</f>
        <v>24887793</v>
      </c>
      <c r="GV26" s="31">
        <f>'★決算統計　目的税'!DM28</f>
        <v>118605</v>
      </c>
      <c r="GW26" s="124">
        <f>'★決算統計　目的税'!DN28</f>
        <v>25018753</v>
      </c>
      <c r="GX26" s="127">
        <f>'★徴収率　目的税'!AM28</f>
        <v>99.628599362280397</v>
      </c>
      <c r="GY26" s="142">
        <f>'★徴収率　目的税'!AN28</f>
        <v>47.740089116443066</v>
      </c>
      <c r="GZ26" s="127">
        <f>'★徴収率　目的税'!AO28</f>
        <v>99.118066713111602</v>
      </c>
      <c r="HA26" s="157" t="s">
        <v>258</v>
      </c>
      <c r="HB26" s="130" t="s">
        <v>258</v>
      </c>
      <c r="HC26" s="157" t="s">
        <v>258</v>
      </c>
      <c r="HD26" s="130" t="s">
        <v>258</v>
      </c>
      <c r="HE26" s="157" t="s">
        <v>258</v>
      </c>
      <c r="HF26" s="130" t="s">
        <v>258</v>
      </c>
      <c r="HG26" s="157" t="s">
        <v>258</v>
      </c>
      <c r="HH26" s="130" t="s">
        <v>258</v>
      </c>
      <c r="HI26" s="157" t="s">
        <v>258</v>
      </c>
      <c r="HJ26" s="31">
        <f>'★決算統計　目的税'!DY28</f>
        <v>3058546</v>
      </c>
      <c r="HK26" s="124">
        <f>'★決算統計　目的税'!DZ28</f>
        <v>519224</v>
      </c>
      <c r="HL26" s="31">
        <f>'★決算統計　目的税'!EA28</f>
        <v>3577770</v>
      </c>
      <c r="HM26" s="124">
        <f>'★決算統計　目的税'!ED28</f>
        <v>2942887</v>
      </c>
      <c r="HN26" s="31">
        <f>'★決算統計　目的税'!EE28</f>
        <v>213739</v>
      </c>
      <c r="HO26" s="124">
        <f>'★決算統計　目的税'!EF28</f>
        <v>3156626</v>
      </c>
      <c r="HP26" s="127">
        <f>'★徴収率　目的税'!AS28</f>
        <v>96.218497285965285</v>
      </c>
      <c r="HQ26" s="142">
        <f>'★徴収率　目的税'!AT28</f>
        <v>41.165084818883564</v>
      </c>
      <c r="HR26" s="142">
        <f>'★徴収率　目的税'!AU28</f>
        <v>88.22886882052228</v>
      </c>
    </row>
    <row r="27" spans="1:226">
      <c r="A27" s="124" t="s">
        <v>21</v>
      </c>
      <c r="B27" s="135">
        <f>'★決算統計　普通税'!U29</f>
        <v>4287584</v>
      </c>
      <c r="C27" s="135">
        <f>'★決算統計　普通税'!V29</f>
        <v>54107</v>
      </c>
      <c r="D27" s="135">
        <f>'★決算統計　普通税'!W29</f>
        <v>4341691</v>
      </c>
      <c r="E27" s="137">
        <f>'★決算統計　普通税'!Z29</f>
        <v>4258179</v>
      </c>
      <c r="F27" s="137">
        <f>'★決算統計　普通税'!AA29</f>
        <v>22616</v>
      </c>
      <c r="G27" s="137">
        <f>'★決算統計　普通税'!AB29</f>
        <v>4280795</v>
      </c>
      <c r="H27" s="139">
        <f>'★徴収率　普通税'!I29</f>
        <v>99.314182532633765</v>
      </c>
      <c r="I27" s="139">
        <f>'★徴収率　普通税'!J29</f>
        <v>41.798658214279115</v>
      </c>
      <c r="J27" s="139">
        <f>'★徴収率　普通税'!K29</f>
        <v>98.597412851352161</v>
      </c>
      <c r="K27" s="135">
        <f>'★決算統計　普通税'!AD29</f>
        <v>116009</v>
      </c>
      <c r="L27" s="135">
        <f>'★決算統計　普通税'!AE29</f>
        <v>1632</v>
      </c>
      <c r="M27" s="135">
        <f>'★決算統計　普通税'!AF29</f>
        <v>117641</v>
      </c>
      <c r="N27" s="124">
        <f>'★決算統計　普通税'!AI29</f>
        <v>115239</v>
      </c>
      <c r="O27" s="124">
        <f>'★決算統計　普通税'!AJ29</f>
        <v>695</v>
      </c>
      <c r="P27" s="124">
        <f>'★決算統計　普通税'!AK29</f>
        <v>115934</v>
      </c>
      <c r="Q27" s="142">
        <f>'★徴収率　普通税'!L29</f>
        <v>99.336258393745311</v>
      </c>
      <c r="R27" s="142">
        <f>'★徴収率　普通税'!M29</f>
        <v>42.58578431372549</v>
      </c>
      <c r="S27" s="142">
        <f>'★徴収率　普通税'!N29</f>
        <v>98.548975272226528</v>
      </c>
      <c r="T27" s="145">
        <f>'★決算統計　普通税'!AM29</f>
        <v>3473945</v>
      </c>
      <c r="U27" s="135">
        <f>'★決算統計　普通税'!AN29</f>
        <v>50559</v>
      </c>
      <c r="V27" s="37">
        <f>'★決算統計　普通税'!AO29</f>
        <v>3524504</v>
      </c>
      <c r="W27" s="124">
        <f>'★決算統計　普通税'!AR29</f>
        <v>3444735</v>
      </c>
      <c r="X27" s="124">
        <f>'★決算統計　普通税'!AS29</f>
        <v>21504</v>
      </c>
      <c r="Y27" s="124">
        <f>'★決算統計　普通税'!AT29</f>
        <v>3466239</v>
      </c>
      <c r="Z27" s="142">
        <f>'★徴収率　普通税'!O29</f>
        <v>99.159169186616367</v>
      </c>
      <c r="AA27" s="127">
        <f>'★徴収率　普通税'!P29</f>
        <v>42.5324867976028</v>
      </c>
      <c r="AB27" s="142">
        <f>'★徴収率　普通税'!Q29</f>
        <v>98.34685958648366</v>
      </c>
      <c r="AC27" s="37">
        <f>'★決算統計　普通税'!AV29</f>
        <v>24717</v>
      </c>
      <c r="AD27" s="135">
        <f>'★決算統計　普通税'!AW29</f>
        <v>0</v>
      </c>
      <c r="AE27" s="37">
        <f>'★決算統計　普通税'!AX29</f>
        <v>24717</v>
      </c>
      <c r="AF27" s="124">
        <f>'★決算統計　普通税'!BA29</f>
        <v>24717</v>
      </c>
      <c r="AG27" s="31">
        <f>'★決算統計　普通税'!BB29</f>
        <v>0</v>
      </c>
      <c r="AH27" s="124">
        <f>'★決算統計　普通税'!BC29</f>
        <v>24717</v>
      </c>
      <c r="AI27" s="127">
        <f>'★徴収率　普通税'!R29</f>
        <v>100</v>
      </c>
      <c r="AJ27" s="142">
        <f>IF('★徴収率　普通税'!S29="－",0,'★徴収率　普通税'!S29)</f>
        <v>0</v>
      </c>
      <c r="AK27" s="142">
        <f>'★徴収率　普通税'!T29</f>
        <v>100</v>
      </c>
      <c r="AL27" s="135">
        <f>'★決算統計　普通税'!BE29</f>
        <v>139183</v>
      </c>
      <c r="AM27" s="37">
        <f>'★決算統計　普通税'!BF29</f>
        <v>1827</v>
      </c>
      <c r="AN27" s="135">
        <f>'★決算統計　普通税'!BG29</f>
        <v>141010</v>
      </c>
      <c r="AO27" s="31">
        <f>'★決算統計　普通税'!BJ29</f>
        <v>139733</v>
      </c>
      <c r="AP27" s="124">
        <f>'★決算統計　普通税'!BK29</f>
        <v>399</v>
      </c>
      <c r="AQ27" s="31">
        <f>'★決算統計　普通税'!BL29</f>
        <v>140132</v>
      </c>
      <c r="AR27" s="142">
        <f>'★徴収率　普通税'!U29</f>
        <v>100.39516320240259</v>
      </c>
      <c r="AS27" s="127">
        <f>'★徴収率　普通税'!V29</f>
        <v>21.839080459770116</v>
      </c>
      <c r="AT27" s="142">
        <f>'★徴収率　普通税'!W29</f>
        <v>99.377349124175595</v>
      </c>
      <c r="AU27" s="37">
        <f>'★決算統計　普通税'!BN29</f>
        <v>558447</v>
      </c>
      <c r="AV27" s="135">
        <f>'★決算統計　普通税'!BO29</f>
        <v>89</v>
      </c>
      <c r="AW27" s="135">
        <f>'★決算統計　普通税'!BP29</f>
        <v>558536</v>
      </c>
      <c r="AX27" s="124">
        <f>'★決算統計　普通税'!BS29</f>
        <v>558472</v>
      </c>
      <c r="AY27" s="31">
        <f>'★決算統計　普通税'!BT29</f>
        <v>18</v>
      </c>
      <c r="AZ27" s="124">
        <f>'★決算統計　普通税'!BU29</f>
        <v>558490</v>
      </c>
      <c r="BA27" s="127">
        <f>'★徴収率　普通税'!X29</f>
        <v>100.00447670056425</v>
      </c>
      <c r="BB27" s="142">
        <f>IF('★徴収率　普通税'!Y29="－",0,'★徴収率　普通税'!Y29)</f>
        <v>20.224719101123593</v>
      </c>
      <c r="BC27" s="127">
        <f>'★徴収率　普通税'!Z29</f>
        <v>99.991764183508309</v>
      </c>
      <c r="BD27" s="135">
        <f>'★決算統計　普通税'!BW29</f>
        <v>3623332</v>
      </c>
      <c r="BE27" s="37">
        <f>'★決算統計　普通税'!BX29</f>
        <v>50356</v>
      </c>
      <c r="BF27" s="135">
        <f>'★決算統計　普通税'!BY29</f>
        <v>3673688</v>
      </c>
      <c r="BG27" s="31">
        <f>'★決算統計　普通税'!CB29</f>
        <v>3606806</v>
      </c>
      <c r="BH27" s="124">
        <f>'★決算統計　普通税'!CC29</f>
        <v>17075</v>
      </c>
      <c r="BI27" s="124">
        <f>'★決算統計　普通税'!CD29</f>
        <v>3623881</v>
      </c>
      <c r="BJ27" s="142">
        <f>'★徴収率　普通税'!AA29</f>
        <v>99.543900476136329</v>
      </c>
      <c r="BK27" s="127">
        <f>'★徴収率　普通税'!AB29</f>
        <v>33.908570974660421</v>
      </c>
      <c r="BL27" s="142">
        <f>'★徴収率　普通税'!AC29</f>
        <v>98.644223461546005</v>
      </c>
      <c r="BM27" s="37">
        <f>'★決算統計　普通税'!CF29</f>
        <v>3598480</v>
      </c>
      <c r="BN27" s="135">
        <f>'★決算統計　普通税'!CG29</f>
        <v>50356</v>
      </c>
      <c r="BO27" s="37">
        <f>'★決算統計　普通税'!CH29</f>
        <v>3648836</v>
      </c>
      <c r="BP27" s="124">
        <f>'★決算統計　普通税'!CK29</f>
        <v>3581954</v>
      </c>
      <c r="BQ27" s="31">
        <f>'★決算統計　普通税'!CL29</f>
        <v>17075</v>
      </c>
      <c r="BR27" s="124">
        <f>'★決算統計　普通税'!CM29</f>
        <v>3599029</v>
      </c>
      <c r="BS27" s="127">
        <f>'★徴収率　普通税'!AD29</f>
        <v>99.540750539116516</v>
      </c>
      <c r="BT27" s="142">
        <f>'★徴収率　普通税'!AE29</f>
        <v>33.908570974660421</v>
      </c>
      <c r="BU27" s="142">
        <f>'★徴収率　普通税'!AF29</f>
        <v>98.634989350028334</v>
      </c>
      <c r="BV27" s="135">
        <f>'★決算統計　普通税'!CO29</f>
        <v>1328098</v>
      </c>
      <c r="BW27" s="135">
        <f>'★決算統計　普通税'!CP29</f>
        <v>18585</v>
      </c>
      <c r="BX27" s="37">
        <f>'★決算統計　普通税'!CQ29</f>
        <v>1346683</v>
      </c>
      <c r="BY27" s="124">
        <f>'★決算統計　普通税'!CT29</f>
        <v>1322013</v>
      </c>
      <c r="BZ27" s="31">
        <f>'★決算統計　普通税'!CU29</f>
        <v>6350</v>
      </c>
      <c r="CA27" s="124">
        <f>'★決算統計　普通税'!CV29</f>
        <v>1328363</v>
      </c>
      <c r="CB27" s="127">
        <f>'★徴収率　普通税'!AG29</f>
        <v>99.54182597970933</v>
      </c>
      <c r="CC27" s="142">
        <f>'★徴収率　普通税'!AH29</f>
        <v>34.167339252085014</v>
      </c>
      <c r="CD27" s="127">
        <f>'★徴収率　普通税'!AI29</f>
        <v>98.639620460048874</v>
      </c>
      <c r="CE27" s="135">
        <f>'★決算統計　普通税'!CX29</f>
        <v>1471542</v>
      </c>
      <c r="CF27" s="37">
        <f>'★決算統計　普通税'!CY29</f>
        <v>20592</v>
      </c>
      <c r="CG27" s="135">
        <f>'★決算統計　普通税'!CZ29</f>
        <v>1492134</v>
      </c>
      <c r="CH27" s="124">
        <f>'★決算統計　普通税'!DC29</f>
        <v>1464752</v>
      </c>
      <c r="CI27" s="31">
        <f>'★決算統計　普通税'!DD29</f>
        <v>7036</v>
      </c>
      <c r="CJ27" s="124">
        <f>'★決算統計　普通税'!DE29</f>
        <v>1471788</v>
      </c>
      <c r="CK27" s="127">
        <f>'★徴収率　普通税'!AJ29</f>
        <v>99.538579259035771</v>
      </c>
      <c r="CL27" s="142">
        <f>'★徴収率　普通税'!AK29</f>
        <v>34.168609168609173</v>
      </c>
      <c r="CM27" s="127">
        <f>'★徴収率　普通税'!AL29</f>
        <v>98.636449541395081</v>
      </c>
      <c r="CN27" s="135">
        <f>'★決算統計　普通税'!DG29</f>
        <v>798840</v>
      </c>
      <c r="CO27" s="37">
        <f>'★決算統計　普通税'!DH29</f>
        <v>11179</v>
      </c>
      <c r="CP27" s="135">
        <f>'★決算統計　普通税'!DI29</f>
        <v>810019</v>
      </c>
      <c r="CQ27" s="31">
        <f>'★決算統計　普通税'!DL29</f>
        <v>795189</v>
      </c>
      <c r="CR27" s="124">
        <f>'★決算統計　普通税'!DM29</f>
        <v>3689</v>
      </c>
      <c r="CS27" s="124">
        <f>'★決算統計　普通税'!DN29</f>
        <v>798878</v>
      </c>
      <c r="CT27" s="142">
        <f>IF('★徴収率　普通税'!AM29="－",0,'★徴収率　普通税'!AM29)</f>
        <v>99.542962295328223</v>
      </c>
      <c r="CU27" s="127">
        <f>IF('★徴収率　普通税'!AN29="－",0,'★徴収率　普通税'!AN29)</f>
        <v>32.999373825923605</v>
      </c>
      <c r="CV27" s="142">
        <f>IF('★徴収率　普通税'!AO29="－",0,'★徴収率　普通税'!AO29)</f>
        <v>98.624600163699867</v>
      </c>
      <c r="CW27" s="37">
        <f>'★決算統計　普通税'!DP29</f>
        <v>24852</v>
      </c>
      <c r="CX27" s="135">
        <f>'★決算統計　普通税'!DQ29</f>
        <v>0</v>
      </c>
      <c r="CY27" s="37">
        <f>'★決算統計　普通税'!DR29</f>
        <v>24852</v>
      </c>
      <c r="CZ27" s="124">
        <f>'★決算統計　普通税'!DU29</f>
        <v>24852</v>
      </c>
      <c r="DA27" s="31">
        <f>'★決算統計　普通税'!DV29</f>
        <v>0</v>
      </c>
      <c r="DB27" s="124">
        <f>'★決算統計　普通税'!DW29</f>
        <v>24852</v>
      </c>
      <c r="DC27" s="127">
        <f>IF('★徴収率　普通税'!AP29="－",0,'★徴収率　普通税'!AP29)</f>
        <v>100</v>
      </c>
      <c r="DD27" s="142">
        <f>IF('★徴収率　普通税'!AQ29="－",0,'★徴収率　普通税'!AQ29)</f>
        <v>0</v>
      </c>
      <c r="DE27" s="142">
        <f>'★徴収率　普通税'!AR29</f>
        <v>100</v>
      </c>
      <c r="DF27" s="152" t="s">
        <v>258</v>
      </c>
      <c r="DG27" s="152" t="s">
        <v>258</v>
      </c>
      <c r="DH27" s="37">
        <f>'★決算統計　普通税'!EA29</f>
        <v>127549</v>
      </c>
      <c r="DI27" s="152" t="s">
        <v>258</v>
      </c>
      <c r="DJ27" s="128" t="s">
        <v>258</v>
      </c>
      <c r="DK27" s="124">
        <f>'★決算統計　普通税'!EF29</f>
        <v>125770</v>
      </c>
      <c r="DL27" s="127" t="str">
        <f>'★徴収率　普通税'!AS29</f>
        <v>－</v>
      </c>
      <c r="DM27" s="142" t="str">
        <f>'★徴収率　普通税'!AT29</f>
        <v>－</v>
      </c>
      <c r="DN27" s="142">
        <f>'★徴収率　普通税'!AU29</f>
        <v>98.605241907031811</v>
      </c>
      <c r="DO27" s="152" t="s">
        <v>258</v>
      </c>
      <c r="DP27" s="128" t="s">
        <v>258</v>
      </c>
      <c r="DQ27" s="124">
        <f>'★決算統計　普通税'!EJ29</f>
        <v>6966</v>
      </c>
      <c r="DR27" s="128" t="s">
        <v>258</v>
      </c>
      <c r="DS27" s="152" t="s">
        <v>258</v>
      </c>
      <c r="DT27" s="31">
        <f>'★決算統計　普通税'!EO29</f>
        <v>6966</v>
      </c>
      <c r="DU27" s="142" t="str">
        <f>'★徴収率　普通税'!AV29</f>
        <v>－</v>
      </c>
      <c r="DV27" s="127" t="str">
        <f>'★徴収率　普通税'!AW29</f>
        <v>－</v>
      </c>
      <c r="DW27" s="142">
        <f>'★徴収率　普通税'!AX29</f>
        <v>100</v>
      </c>
      <c r="DX27" s="31">
        <f>'★決算統計　普通税'!EQ29</f>
        <v>118830</v>
      </c>
      <c r="DY27" s="124">
        <f>'★決算統計　普通税'!ER29</f>
        <v>1753</v>
      </c>
      <c r="DZ27" s="31">
        <f>'★決算統計　普通税'!ES29</f>
        <v>120583</v>
      </c>
      <c r="EA27" s="124">
        <f>'★決算統計　普通税'!EV29</f>
        <v>118144</v>
      </c>
      <c r="EB27" s="31">
        <f>'★決算統計　普通税'!EW29</f>
        <v>660</v>
      </c>
      <c r="EC27" s="124">
        <f>'★決算統計　普通税'!EX29</f>
        <v>118804</v>
      </c>
      <c r="ED27" s="127">
        <f>'★徴収率　普通税'!AY29</f>
        <v>99.422704704199276</v>
      </c>
      <c r="EE27" s="142">
        <f>'★徴収率　普通税'!AZ29</f>
        <v>37.649743297204793</v>
      </c>
      <c r="EF27" s="127">
        <f>'★徴収率　普通税'!BA29</f>
        <v>98.524667656303123</v>
      </c>
      <c r="EG27" s="135">
        <f>'★決算統計　普通税'!EZ29</f>
        <v>367962</v>
      </c>
      <c r="EH27" s="37">
        <f>'★決算統計　普通税'!FA29</f>
        <v>0</v>
      </c>
      <c r="EI27" s="135">
        <f>'★決算統計　普通税'!FB29</f>
        <v>367962</v>
      </c>
      <c r="EJ27" s="31">
        <f>'★決算統計　普通税'!FE29</f>
        <v>367961</v>
      </c>
      <c r="EK27" s="124">
        <f>'★決算統計　普通税'!FF29</f>
        <v>0</v>
      </c>
      <c r="EL27" s="31">
        <f>'★決算統計　普通税'!FG29</f>
        <v>367961</v>
      </c>
      <c r="EM27" s="142">
        <f>IF('★徴収率　普通税'!BB29="－",0,'★徴収率　普通税'!BB29)</f>
        <v>99.999728232806646</v>
      </c>
      <c r="EN27" s="127">
        <f>IF('★徴収率　普通税'!BC29="－",0,'★徴収率　普通税'!BC29)</f>
        <v>0</v>
      </c>
      <c r="EO27" s="142">
        <f>IF('★徴収率　普通税'!BD29="－",0,'★徴収率　普通税'!BD29)</f>
        <v>99.999728232806646</v>
      </c>
      <c r="EP27" s="37">
        <f>'★決算統計　普通税'!FR29</f>
        <v>0</v>
      </c>
      <c r="EQ27" s="135">
        <f>'★決算統計　普通税'!FS29</f>
        <v>0</v>
      </c>
      <c r="ER27" s="37">
        <f>'★決算統計　普通税'!FT29</f>
        <v>0</v>
      </c>
      <c r="ES27" s="124">
        <f>'★決算統計　普通税'!FW29</f>
        <v>0</v>
      </c>
      <c r="ET27" s="31">
        <f>'★決算統計　普通税'!FX29</f>
        <v>0</v>
      </c>
      <c r="EU27" s="124">
        <f>'★決算統計　普通税'!FY29</f>
        <v>0</v>
      </c>
      <c r="EV27" s="127">
        <f>IF('★徴収率　普通税'!BH29="－",0,'★徴収率　普通税'!BH29)</f>
        <v>0</v>
      </c>
      <c r="EW27" s="142">
        <f>IF('★徴収率　普通税'!BI29="－",0,'★徴収率　普通税'!BI29)</f>
        <v>0</v>
      </c>
      <c r="EX27" s="127">
        <f>IF('★徴収率　普通税'!BJ29="－",0,'★徴収率　普通税'!BJ29)</f>
        <v>0</v>
      </c>
      <c r="EY27" s="156" t="s">
        <v>258</v>
      </c>
      <c r="EZ27" s="129" t="s">
        <v>258</v>
      </c>
      <c r="FA27" s="156" t="s">
        <v>258</v>
      </c>
      <c r="FB27" s="130" t="s">
        <v>258</v>
      </c>
      <c r="FC27" s="157" t="s">
        <v>258</v>
      </c>
      <c r="FD27" s="130" t="s">
        <v>258</v>
      </c>
      <c r="FE27" s="158" t="s">
        <v>258</v>
      </c>
      <c r="FF27" s="131" t="s">
        <v>258</v>
      </c>
      <c r="FG27" s="158" t="s">
        <v>258</v>
      </c>
      <c r="FH27" s="131" t="s">
        <v>258</v>
      </c>
      <c r="FI27" s="158" t="s">
        <v>258</v>
      </c>
      <c r="FJ27" s="131" t="s">
        <v>258</v>
      </c>
      <c r="FK27" s="158" t="s">
        <v>258</v>
      </c>
      <c r="FL27" s="131" t="s">
        <v>258</v>
      </c>
      <c r="FM27" s="158" t="s">
        <v>258</v>
      </c>
      <c r="FN27" s="131" t="str">
        <f>'★徴収率　目的税'!I29</f>
        <v>－</v>
      </c>
      <c r="FO27" s="158" t="str">
        <f>'★徴収率　目的税'!J29</f>
        <v>－</v>
      </c>
      <c r="FP27" s="131" t="str">
        <f>'★徴収率　目的税'!K29</f>
        <v>－</v>
      </c>
      <c r="FQ27" s="157" t="s">
        <v>258</v>
      </c>
      <c r="FR27" s="130" t="s">
        <v>258</v>
      </c>
      <c r="FS27" s="157" t="s">
        <v>258</v>
      </c>
      <c r="FT27" s="130" t="s">
        <v>258</v>
      </c>
      <c r="FU27" s="157" t="s">
        <v>258</v>
      </c>
      <c r="FV27" s="130" t="s">
        <v>258</v>
      </c>
      <c r="FW27" s="157" t="s">
        <v>258</v>
      </c>
      <c r="FX27" s="130" t="s">
        <v>258</v>
      </c>
      <c r="FY27" s="157" t="s">
        <v>258</v>
      </c>
      <c r="FZ27" s="31">
        <f>'★決算統計　目的税'!AM29</f>
        <v>696459</v>
      </c>
      <c r="GA27" s="124">
        <f>'★決算統計　目的税'!AN29</f>
        <v>9746</v>
      </c>
      <c r="GB27" s="31">
        <f>'★決算統計　目的税'!AO29</f>
        <v>706205</v>
      </c>
      <c r="GC27" s="124">
        <f>'★決算統計　目的税'!AR29</f>
        <v>693255</v>
      </c>
      <c r="GD27" s="31">
        <f>'★決算統計　目的税'!AS29</f>
        <v>3330</v>
      </c>
      <c r="GE27" s="124">
        <f>'★決算統計　目的税'!AT29</f>
        <v>696585</v>
      </c>
      <c r="GF27" s="127">
        <f>'★徴収率　目的税'!O29</f>
        <v>99.539958561810522</v>
      </c>
      <c r="GG27" s="142">
        <f>'★徴収率　目的税'!P29</f>
        <v>34.167863738969835</v>
      </c>
      <c r="GH27" s="127">
        <f>'★徴収率　目的税'!Q29</f>
        <v>98.637789310469344</v>
      </c>
      <c r="GI27" s="156" t="s">
        <v>258</v>
      </c>
      <c r="GJ27" s="129" t="s">
        <v>258</v>
      </c>
      <c r="GK27" s="156" t="s">
        <v>258</v>
      </c>
      <c r="GL27" s="130" t="s">
        <v>258</v>
      </c>
      <c r="GM27" s="157" t="s">
        <v>258</v>
      </c>
      <c r="GN27" s="130" t="s">
        <v>258</v>
      </c>
      <c r="GO27" s="158" t="s">
        <v>258</v>
      </c>
      <c r="GP27" s="131" t="s">
        <v>258</v>
      </c>
      <c r="GQ27" s="158" t="s">
        <v>258</v>
      </c>
      <c r="GR27" s="31">
        <f>'★決算統計　目的税'!DG29</f>
        <v>9094167</v>
      </c>
      <c r="GS27" s="124">
        <f>'★決算統計　目的税'!DH29</f>
        <v>115962</v>
      </c>
      <c r="GT27" s="31">
        <f>'★決算統計　目的税'!DI29</f>
        <v>9217095</v>
      </c>
      <c r="GU27" s="124">
        <f>'★決算統計　目的税'!DL29</f>
        <v>9044345</v>
      </c>
      <c r="GV27" s="31">
        <f>'★決算統計　目的税'!DM29</f>
        <v>43681</v>
      </c>
      <c r="GW27" s="124">
        <f>'★決算統計　目的税'!DN29</f>
        <v>9094992</v>
      </c>
      <c r="GX27" s="127">
        <f>'★徴収率　目的税'!AM29</f>
        <v>99.452154331452235</v>
      </c>
      <c r="GY27" s="142">
        <f>'★徴収率　目的税'!AN29</f>
        <v>37.668374122557388</v>
      </c>
      <c r="GZ27" s="127">
        <f>'★徴収率　目的税'!AO29</f>
        <v>98.675255055958516</v>
      </c>
      <c r="HA27" s="157" t="s">
        <v>258</v>
      </c>
      <c r="HB27" s="130" t="s">
        <v>258</v>
      </c>
      <c r="HC27" s="157" t="s">
        <v>258</v>
      </c>
      <c r="HD27" s="130" t="s">
        <v>258</v>
      </c>
      <c r="HE27" s="157" t="s">
        <v>258</v>
      </c>
      <c r="HF27" s="130" t="s">
        <v>258</v>
      </c>
      <c r="HG27" s="157" t="s">
        <v>258</v>
      </c>
      <c r="HH27" s="130" t="s">
        <v>258</v>
      </c>
      <c r="HI27" s="157" t="s">
        <v>258</v>
      </c>
      <c r="HJ27" s="31">
        <f>'★決算統計　目的税'!DY29</f>
        <v>1477469</v>
      </c>
      <c r="HK27" s="124">
        <f>'★決算統計　目的税'!DZ29</f>
        <v>147477</v>
      </c>
      <c r="HL27" s="31">
        <f>'★決算統計　目的税'!EA29</f>
        <v>1624946</v>
      </c>
      <c r="HM27" s="124">
        <f>'★決算統計　目的税'!ED29</f>
        <v>1404127</v>
      </c>
      <c r="HN27" s="31">
        <f>'★決算統計　目的税'!EE29</f>
        <v>64680</v>
      </c>
      <c r="HO27" s="124">
        <f>'★決算統計　目的税'!EF29</f>
        <v>1468807</v>
      </c>
      <c r="HP27" s="127">
        <f>'★徴収率　目的税'!AS29</f>
        <v>95.035970297853964</v>
      </c>
      <c r="HQ27" s="142">
        <f>'★徴収率　目的税'!AT29</f>
        <v>43.857686283284849</v>
      </c>
      <c r="HR27" s="142">
        <f>'★徴収率　目的税'!AU29</f>
        <v>90.391126843599721</v>
      </c>
    </row>
    <row r="28" spans="1:226">
      <c r="A28" s="124" t="s">
        <v>8</v>
      </c>
      <c r="B28" s="135">
        <f>'★決算統計　普通税'!U30</f>
        <v>5955939</v>
      </c>
      <c r="C28" s="135">
        <f>'★決算統計　普通税'!V30</f>
        <v>85730</v>
      </c>
      <c r="D28" s="135">
        <f>'★決算統計　普通税'!W30</f>
        <v>6041669</v>
      </c>
      <c r="E28" s="137">
        <f>'★決算統計　普通税'!Z30</f>
        <v>5909334</v>
      </c>
      <c r="F28" s="137">
        <f>'★決算統計　普通税'!AA30</f>
        <v>33491</v>
      </c>
      <c r="G28" s="137">
        <f>'★決算統計　普通税'!AB30</f>
        <v>5942825</v>
      </c>
      <c r="H28" s="139">
        <f>'★徴収率　普通税'!I30</f>
        <v>99.217503738705176</v>
      </c>
      <c r="I28" s="139">
        <f>'★徴収率　普通税'!J30</f>
        <v>39.065671293596168</v>
      </c>
      <c r="J28" s="139">
        <f>'★徴収率　普通税'!K30</f>
        <v>98.363962011159501</v>
      </c>
      <c r="K28" s="135">
        <f>'★決算統計　普通税'!AD30</f>
        <v>180201</v>
      </c>
      <c r="L28" s="135">
        <f>'★決算統計　普通税'!AE30</f>
        <v>2755</v>
      </c>
      <c r="M28" s="135">
        <f>'★決算統計　普通税'!AF30</f>
        <v>182956</v>
      </c>
      <c r="N28" s="124">
        <f>'★決算統計　普通税'!AI30</f>
        <v>178687</v>
      </c>
      <c r="O28" s="124">
        <f>'★決算統計　普通税'!AJ30</f>
        <v>1099</v>
      </c>
      <c r="P28" s="124">
        <f>'★決算統計　普通税'!AK30</f>
        <v>179786</v>
      </c>
      <c r="Q28" s="142">
        <f>'★徴収率　普通税'!L30</f>
        <v>99.15982708198068</v>
      </c>
      <c r="R28" s="142">
        <f>'★徴収率　普通税'!M30</f>
        <v>39.89110707803993</v>
      </c>
      <c r="S28" s="142">
        <f>'★徴収率　普通税'!N30</f>
        <v>98.267342967708089</v>
      </c>
      <c r="T28" s="145">
        <f>'★決算統計　普通税'!AM30</f>
        <v>5176053</v>
      </c>
      <c r="U28" s="135">
        <f>'★決算統計　普通税'!AN30</f>
        <v>79136</v>
      </c>
      <c r="V28" s="37">
        <f>'★決算統計　普通税'!AO30</f>
        <v>5255189</v>
      </c>
      <c r="W28" s="124">
        <f>'★決算統計　普通税'!AR30</f>
        <v>5133067</v>
      </c>
      <c r="X28" s="124">
        <f>'★決算統計　普通税'!AS30</f>
        <v>31581</v>
      </c>
      <c r="Y28" s="124">
        <f>'★決算統計　普通税'!AT30</f>
        <v>5164648</v>
      </c>
      <c r="Z28" s="142">
        <f>'★徴収率　普通税'!O30</f>
        <v>99.169521641296953</v>
      </c>
      <c r="AA28" s="127">
        <f>'★徴収率　普通税'!P30</f>
        <v>39.907248281439543</v>
      </c>
      <c r="AB28" s="142">
        <f>'★徴収率　普通税'!Q30</f>
        <v>98.277112393103266</v>
      </c>
      <c r="AC28" s="37">
        <f>'★決算統計　普通税'!AV30</f>
        <v>33032</v>
      </c>
      <c r="AD28" s="135">
        <f>'★決算統計　普通税'!AW30</f>
        <v>0</v>
      </c>
      <c r="AE28" s="37">
        <f>'★決算統計　普通税'!AX30</f>
        <v>33032</v>
      </c>
      <c r="AF28" s="124">
        <f>'★決算統計　普通税'!BA30</f>
        <v>33032</v>
      </c>
      <c r="AG28" s="31">
        <f>'★決算統計　普通税'!BB30</f>
        <v>0</v>
      </c>
      <c r="AH28" s="124">
        <f>'★決算統計　普通税'!BC30</f>
        <v>33032</v>
      </c>
      <c r="AI28" s="127">
        <f>'★徴収率　普通税'!R30</f>
        <v>100</v>
      </c>
      <c r="AJ28" s="142">
        <f>IF('★徴収率　普通税'!S30="－",0,'★徴収率　普通税'!S30)</f>
        <v>0</v>
      </c>
      <c r="AK28" s="142">
        <f>'★徴収率　普通税'!T30</f>
        <v>100</v>
      </c>
      <c r="AL28" s="135">
        <f>'★決算統計　普通税'!BE30</f>
        <v>217584</v>
      </c>
      <c r="AM28" s="37">
        <f>'★決算統計　普通税'!BF30</f>
        <v>1393</v>
      </c>
      <c r="AN28" s="135">
        <f>'★決算統計　普通税'!BG30</f>
        <v>218977</v>
      </c>
      <c r="AO28" s="31">
        <f>'★決算統計　普通税'!BJ30</f>
        <v>216820</v>
      </c>
      <c r="AP28" s="124">
        <f>'★決算統計　普通税'!BK30</f>
        <v>294</v>
      </c>
      <c r="AQ28" s="31">
        <f>'★決算統計　普通税'!BL30</f>
        <v>217114</v>
      </c>
      <c r="AR28" s="142">
        <f>'★徴収率　普通税'!U30</f>
        <v>99.648871240532387</v>
      </c>
      <c r="AS28" s="127">
        <f>'★徴収率　普通税'!V30</f>
        <v>21.105527638190953</v>
      </c>
      <c r="AT28" s="142">
        <f>'★徴収率　普通税'!W30</f>
        <v>99.149225717769454</v>
      </c>
      <c r="AU28" s="37">
        <f>'★決算統計　普通税'!BN30</f>
        <v>382101</v>
      </c>
      <c r="AV28" s="135">
        <f>'★決算統計　普通税'!BO30</f>
        <v>2446</v>
      </c>
      <c r="AW28" s="135">
        <f>'★決算統計　普通税'!BP30</f>
        <v>384547</v>
      </c>
      <c r="AX28" s="124">
        <f>'★決算統計　普通税'!BS30</f>
        <v>380760</v>
      </c>
      <c r="AY28" s="31">
        <f>'★決算統計　普通税'!BT30</f>
        <v>517</v>
      </c>
      <c r="AZ28" s="124">
        <f>'★決算統計　普通税'!BU30</f>
        <v>381277</v>
      </c>
      <c r="BA28" s="127">
        <f>'★徴収率　普通税'!X30</f>
        <v>99.649045671170711</v>
      </c>
      <c r="BB28" s="142">
        <f>IF('★徴収率　普通税'!Y30="－",0,'★徴収率　普通税'!Y30)</f>
        <v>21.136549468520034</v>
      </c>
      <c r="BC28" s="127">
        <f>'★徴収率　普通税'!Z30</f>
        <v>99.149648807557995</v>
      </c>
      <c r="BD28" s="135">
        <f>'★決算統計　普通税'!BW30</f>
        <v>4817092</v>
      </c>
      <c r="BE28" s="37">
        <f>'★決算統計　普通税'!BX30</f>
        <v>37615</v>
      </c>
      <c r="BF28" s="135">
        <f>'★決算統計　普通税'!BY30</f>
        <v>4854707</v>
      </c>
      <c r="BG28" s="31">
        <f>'★決算統計　普通税'!CB30</f>
        <v>4797701</v>
      </c>
      <c r="BH28" s="124">
        <f>'★決算統計　普通税'!CC30</f>
        <v>18628</v>
      </c>
      <c r="BI28" s="124">
        <f>'★決算統計　普通税'!CD30</f>
        <v>4816329</v>
      </c>
      <c r="BJ28" s="142">
        <f>'★徴収率　普通税'!AA30</f>
        <v>99.597454231723205</v>
      </c>
      <c r="BK28" s="127">
        <f>'★徴収率　普通税'!AB30</f>
        <v>49.522796756613054</v>
      </c>
      <c r="BL28" s="142">
        <f>'★徴収率　普通税'!AC30</f>
        <v>99.209468254211842</v>
      </c>
      <c r="BM28" s="37">
        <f>'★決算統計　普通税'!CF30</f>
        <v>4769492</v>
      </c>
      <c r="BN28" s="135">
        <f>'★決算統計　普通税'!CG30</f>
        <v>37615</v>
      </c>
      <c r="BO28" s="37">
        <f>'★決算統計　普通税'!CH30</f>
        <v>4807107</v>
      </c>
      <c r="BP28" s="124">
        <f>'★決算統計　普通税'!CK30</f>
        <v>4750101</v>
      </c>
      <c r="BQ28" s="31">
        <f>'★決算統計　普通税'!CL30</f>
        <v>18628</v>
      </c>
      <c r="BR28" s="124">
        <f>'★決算統計　普通税'!CM30</f>
        <v>4768729</v>
      </c>
      <c r="BS28" s="127">
        <f>'★徴収率　普通税'!AD30</f>
        <v>99.59343678530125</v>
      </c>
      <c r="BT28" s="142">
        <f>'★徴収率　普通税'!AE30</f>
        <v>49.522796756613054</v>
      </c>
      <c r="BU28" s="142">
        <f>'★徴収率　普通税'!AF30</f>
        <v>99.201640404509405</v>
      </c>
      <c r="BV28" s="135">
        <f>'★決算統計　普通税'!CO30</f>
        <v>1969658</v>
      </c>
      <c r="BW28" s="135">
        <f>'★決算統計　普通税'!CP30</f>
        <v>15371</v>
      </c>
      <c r="BX28" s="37">
        <f>'★決算統計　普通税'!CQ30</f>
        <v>1985029</v>
      </c>
      <c r="BY28" s="124">
        <f>'★決算統計　普通税'!CT30</f>
        <v>1961619</v>
      </c>
      <c r="BZ28" s="31">
        <f>'★決算統計　普通税'!CU30</f>
        <v>7555</v>
      </c>
      <c r="CA28" s="124">
        <f>'★決算統計　普通税'!CV30</f>
        <v>1969174</v>
      </c>
      <c r="CB28" s="127">
        <f>'★徴収率　普通税'!AG30</f>
        <v>99.591858078915223</v>
      </c>
      <c r="CC28" s="142">
        <f>'★徴収率　普通税'!AH30</f>
        <v>49.150998633790906</v>
      </c>
      <c r="CD28" s="127">
        <f>'★徴収率　普通税'!AI30</f>
        <v>99.201271114930805</v>
      </c>
      <c r="CE28" s="135">
        <f>'★決算統計　普通税'!CX30</f>
        <v>2261351</v>
      </c>
      <c r="CF28" s="37">
        <f>'★決算統計　普通税'!CY30</f>
        <v>17647</v>
      </c>
      <c r="CG28" s="135">
        <f>'★決算統計　普通税'!CZ30</f>
        <v>2278998</v>
      </c>
      <c r="CH28" s="124">
        <f>'★決算統計　普通税'!DC30</f>
        <v>2252204</v>
      </c>
      <c r="CI28" s="31">
        <f>'★決算統計　普通税'!DD30</f>
        <v>8674</v>
      </c>
      <c r="CJ28" s="124">
        <f>'★決算統計　普通税'!DE30</f>
        <v>2260878</v>
      </c>
      <c r="CK28" s="127">
        <f>'★徴収率　普通税'!AJ30</f>
        <v>99.595507287457806</v>
      </c>
      <c r="CL28" s="142">
        <f>'★徴収率　普通税'!AK30</f>
        <v>49.152830509435027</v>
      </c>
      <c r="CM28" s="127">
        <f>'★徴収率　普通税'!AL30</f>
        <v>99.204913738406091</v>
      </c>
      <c r="CN28" s="135">
        <f>'★決算統計　普通税'!DG30</f>
        <v>538483</v>
      </c>
      <c r="CO28" s="37">
        <f>'★決算統計　普通税'!DH30</f>
        <v>4597</v>
      </c>
      <c r="CP28" s="135">
        <f>'★決算統計　普通税'!DI30</f>
        <v>543080</v>
      </c>
      <c r="CQ28" s="31">
        <f>'★決算統計　普通税'!DL30</f>
        <v>536278</v>
      </c>
      <c r="CR28" s="124">
        <f>'★決算統計　普通税'!DM30</f>
        <v>2399</v>
      </c>
      <c r="CS28" s="124">
        <f>'★決算統計　普通税'!DN30</f>
        <v>538677</v>
      </c>
      <c r="CT28" s="142">
        <f>IF('★徴収率　普通税'!AM30="－",0,'★徴収率　普通税'!AM30)</f>
        <v>99.590516320849503</v>
      </c>
      <c r="CU28" s="127">
        <f>IF('★徴収率　普通税'!AN30="－",0,'★徴収率　普通税'!AN30)</f>
        <v>52.186208396780508</v>
      </c>
      <c r="CV28" s="142">
        <f>IF('★徴収率　普通税'!AO30="－",0,'★徴収率　普通税'!AO30)</f>
        <v>99.189253885247112</v>
      </c>
      <c r="CW28" s="37">
        <f>'★決算統計　普通税'!DP30</f>
        <v>47600</v>
      </c>
      <c r="CX28" s="135">
        <f>'★決算統計　普通税'!DQ30</f>
        <v>0</v>
      </c>
      <c r="CY28" s="37">
        <f>'★決算統計　普通税'!DR30</f>
        <v>47600</v>
      </c>
      <c r="CZ28" s="124">
        <f>'★決算統計　普通税'!DU30</f>
        <v>47600</v>
      </c>
      <c r="DA28" s="31">
        <f>'★決算統計　普通税'!DV30</f>
        <v>0</v>
      </c>
      <c r="DB28" s="124">
        <f>'★決算統計　普通税'!DW30</f>
        <v>47600</v>
      </c>
      <c r="DC28" s="127">
        <f>IF('★徴収率　普通税'!AP30="－",0,'★徴収率　普通税'!AP30)</f>
        <v>100</v>
      </c>
      <c r="DD28" s="142">
        <f>IF('★徴収率　普通税'!AQ30="－",0,'★徴収率　普通税'!AQ30)</f>
        <v>0</v>
      </c>
      <c r="DE28" s="142">
        <f>'★徴収率　普通税'!AR30</f>
        <v>100</v>
      </c>
      <c r="DF28" s="152" t="s">
        <v>258</v>
      </c>
      <c r="DG28" s="152" t="s">
        <v>258</v>
      </c>
      <c r="DH28" s="37">
        <f>'★決算統計　普通税'!EA30</f>
        <v>239100</v>
      </c>
      <c r="DI28" s="152" t="s">
        <v>258</v>
      </c>
      <c r="DJ28" s="128" t="s">
        <v>258</v>
      </c>
      <c r="DK28" s="124">
        <f>'★決算統計　普通税'!EF30</f>
        <v>235181</v>
      </c>
      <c r="DL28" s="127" t="str">
        <f>'★徴収率　普通税'!AS30</f>
        <v>－</v>
      </c>
      <c r="DM28" s="142" t="str">
        <f>'★徴収率　普通税'!AT30</f>
        <v>－</v>
      </c>
      <c r="DN28" s="142">
        <f>'★徴収率　普通税'!AU30</f>
        <v>98.360936846507741</v>
      </c>
      <c r="DO28" s="152" t="s">
        <v>258</v>
      </c>
      <c r="DP28" s="128" t="s">
        <v>258</v>
      </c>
      <c r="DQ28" s="124">
        <f>'★決算統計　普通税'!EJ30</f>
        <v>12497</v>
      </c>
      <c r="DR28" s="128" t="s">
        <v>258</v>
      </c>
      <c r="DS28" s="152" t="s">
        <v>258</v>
      </c>
      <c r="DT28" s="31">
        <f>'★決算統計　普通税'!EO30</f>
        <v>12497</v>
      </c>
      <c r="DU28" s="142" t="str">
        <f>'★徴収率　普通税'!AV30</f>
        <v>－</v>
      </c>
      <c r="DV28" s="127" t="str">
        <f>'★徴収率　普通税'!AW30</f>
        <v>－</v>
      </c>
      <c r="DW28" s="142">
        <f>'★徴収率　普通税'!AX30</f>
        <v>100</v>
      </c>
      <c r="DX28" s="31">
        <f>'★決算統計　普通税'!EQ30</f>
        <v>223692</v>
      </c>
      <c r="DY28" s="124">
        <f>'★決算統計　普通税'!ER30</f>
        <v>2911</v>
      </c>
      <c r="DZ28" s="31">
        <f>'★決算統計　普通税'!ES30</f>
        <v>226603</v>
      </c>
      <c r="EA28" s="124">
        <f>'★決算統計　普通税'!EV30</f>
        <v>221191</v>
      </c>
      <c r="EB28" s="31">
        <f>'★決算統計　普通税'!EW30</f>
        <v>1493</v>
      </c>
      <c r="EC28" s="124">
        <f>'★決算統計　普通税'!EX30</f>
        <v>222684</v>
      </c>
      <c r="ED28" s="127">
        <f>'★徴収率　普通税'!AY30</f>
        <v>98.881944816980493</v>
      </c>
      <c r="EE28" s="142">
        <f>'★徴収率　普通税'!AZ30</f>
        <v>51.288217107523195</v>
      </c>
      <c r="EF28" s="127">
        <f>'★徴収率　普通税'!BA30</f>
        <v>98.270543637992432</v>
      </c>
      <c r="EG28" s="135">
        <f>'★決算統計　普通税'!EZ30</f>
        <v>671404</v>
      </c>
      <c r="EH28" s="37">
        <f>'★決算統計　普通税'!FA30</f>
        <v>17</v>
      </c>
      <c r="EI28" s="135">
        <f>'★決算統計　普通税'!FB30</f>
        <v>671421</v>
      </c>
      <c r="EJ28" s="31">
        <f>'★決算統計　普通税'!FE30</f>
        <v>671404</v>
      </c>
      <c r="EK28" s="124">
        <f>'★決算統計　普通税'!FF30</f>
        <v>0</v>
      </c>
      <c r="EL28" s="31">
        <f>'★決算統計　普通税'!FG30</f>
        <v>671404</v>
      </c>
      <c r="EM28" s="142">
        <f>IF('★徴収率　普通税'!BB30="－",0,'★徴収率　普通税'!BB30)</f>
        <v>100</v>
      </c>
      <c r="EN28" s="127">
        <f>IF('★徴収率　普通税'!BC30="－",0,'★徴収率　普通税'!BC30)</f>
        <v>0</v>
      </c>
      <c r="EO28" s="142">
        <f>IF('★徴収率　普通税'!BD30="－",0,'★徴収率　普通税'!BD30)</f>
        <v>99.997468056554681</v>
      </c>
      <c r="EP28" s="37">
        <f>'★決算統計　普通税'!FR30</f>
        <v>0</v>
      </c>
      <c r="EQ28" s="135">
        <f>'★決算統計　普通税'!FS30</f>
        <v>0</v>
      </c>
      <c r="ER28" s="37">
        <f>'★決算統計　普通税'!FT30</f>
        <v>0</v>
      </c>
      <c r="ES28" s="124">
        <f>'★決算統計　普通税'!FW30</f>
        <v>0</v>
      </c>
      <c r="ET28" s="31">
        <f>'★決算統計　普通税'!FX30</f>
        <v>0</v>
      </c>
      <c r="EU28" s="124">
        <f>'★決算統計　普通税'!FY30</f>
        <v>0</v>
      </c>
      <c r="EV28" s="127">
        <f>IF('★徴収率　普通税'!BH30="－",0,'★徴収率　普通税'!BH30)</f>
        <v>0</v>
      </c>
      <c r="EW28" s="142">
        <f>IF('★徴収率　普通税'!BI30="－",0,'★徴収率　普通税'!BI30)</f>
        <v>0</v>
      </c>
      <c r="EX28" s="127">
        <f>IF('★徴収率　普通税'!BJ30="－",0,'★徴収率　普通税'!BJ30)</f>
        <v>0</v>
      </c>
      <c r="EY28" s="156" t="s">
        <v>258</v>
      </c>
      <c r="EZ28" s="129" t="s">
        <v>258</v>
      </c>
      <c r="FA28" s="156" t="s">
        <v>258</v>
      </c>
      <c r="FB28" s="130" t="s">
        <v>258</v>
      </c>
      <c r="FC28" s="157" t="s">
        <v>258</v>
      </c>
      <c r="FD28" s="130" t="s">
        <v>258</v>
      </c>
      <c r="FE28" s="158" t="s">
        <v>258</v>
      </c>
      <c r="FF28" s="131" t="s">
        <v>258</v>
      </c>
      <c r="FG28" s="158" t="s">
        <v>258</v>
      </c>
      <c r="FH28" s="37">
        <f>'★決算統計　目的税'!U30</f>
        <v>27407</v>
      </c>
      <c r="FI28" s="135">
        <f>'★決算統計　目的税'!V30</f>
        <v>0</v>
      </c>
      <c r="FJ28" s="37">
        <f>'★決算統計　目的税'!W30</f>
        <v>27407</v>
      </c>
      <c r="FK28" s="135">
        <f>'★決算統計　目的税'!Z30</f>
        <v>27407</v>
      </c>
      <c r="FL28" s="37">
        <f>'★決算統計　目的税'!AA30</f>
        <v>0</v>
      </c>
      <c r="FM28" s="135">
        <f>'★決算統計　目的税'!AB30</f>
        <v>27407</v>
      </c>
      <c r="FN28" s="131">
        <f>'★徴収率　目的税'!I30</f>
        <v>100</v>
      </c>
      <c r="FO28" s="158">
        <f>IF('★徴収率　目的税'!J30="－",0,'★徴収率　目的税'!J30)</f>
        <v>0</v>
      </c>
      <c r="FP28" s="131">
        <f>'★徴収率　目的税'!K30</f>
        <v>100</v>
      </c>
      <c r="FQ28" s="157" t="s">
        <v>258</v>
      </c>
      <c r="FR28" s="130" t="s">
        <v>258</v>
      </c>
      <c r="FS28" s="157" t="s">
        <v>258</v>
      </c>
      <c r="FT28" s="130" t="s">
        <v>258</v>
      </c>
      <c r="FU28" s="157" t="s">
        <v>258</v>
      </c>
      <c r="FV28" s="130" t="s">
        <v>258</v>
      </c>
      <c r="FW28" s="157" t="s">
        <v>258</v>
      </c>
      <c r="FX28" s="130" t="s">
        <v>258</v>
      </c>
      <c r="FY28" s="157" t="s">
        <v>258</v>
      </c>
      <c r="FZ28" s="31">
        <f>'★決算統計　目的税'!AM30</f>
        <v>998142</v>
      </c>
      <c r="GA28" s="124">
        <f>'★決算統計　目的税'!AN30</f>
        <v>7908</v>
      </c>
      <c r="GB28" s="31">
        <f>'★決算統計　目的税'!AO30</f>
        <v>1006050</v>
      </c>
      <c r="GC28" s="124">
        <f>'★決算統計　目的税'!AR30</f>
        <v>994090</v>
      </c>
      <c r="GD28" s="31">
        <f>'★決算統計　目的税'!AS30</f>
        <v>3892</v>
      </c>
      <c r="GE28" s="124">
        <f>'★決算統計　目的税'!AT30</f>
        <v>997982</v>
      </c>
      <c r="GF28" s="127">
        <f>'★徴収率　目的税'!O30</f>
        <v>99.594045736979311</v>
      </c>
      <c r="GG28" s="142">
        <f>'★徴収率　目的税'!P30</f>
        <v>49.215983813859381</v>
      </c>
      <c r="GH28" s="127">
        <f>'★徴収率　目的税'!Q30</f>
        <v>99.198051786690527</v>
      </c>
      <c r="GI28" s="156" t="s">
        <v>258</v>
      </c>
      <c r="GJ28" s="129" t="s">
        <v>258</v>
      </c>
      <c r="GK28" s="156" t="s">
        <v>258</v>
      </c>
      <c r="GL28" s="130" t="s">
        <v>258</v>
      </c>
      <c r="GM28" s="157" t="s">
        <v>258</v>
      </c>
      <c r="GN28" s="130" t="s">
        <v>258</v>
      </c>
      <c r="GO28" s="158" t="s">
        <v>258</v>
      </c>
      <c r="GP28" s="131" t="s">
        <v>258</v>
      </c>
      <c r="GQ28" s="158" t="s">
        <v>258</v>
      </c>
      <c r="GR28" s="31">
        <f>'★決算統計　目的税'!DG30</f>
        <v>12693676</v>
      </c>
      <c r="GS28" s="124">
        <f>'★決算統計　目的税'!DH30</f>
        <v>134181</v>
      </c>
      <c r="GT28" s="31">
        <f>'★決算統計　目的税'!DI30</f>
        <v>12840354</v>
      </c>
      <c r="GU28" s="124">
        <f>'★決算統計　目的税'!DL30</f>
        <v>12621127</v>
      </c>
      <c r="GV28" s="31">
        <f>'★決算統計　目的税'!DM30</f>
        <v>57504</v>
      </c>
      <c r="GW28" s="124">
        <f>'★決算統計　目的税'!DN30</f>
        <v>12691128</v>
      </c>
      <c r="GX28" s="127">
        <f>'★徴収率　目的税'!AM30</f>
        <v>99.428463433287575</v>
      </c>
      <c r="GY28" s="142">
        <f>'★徴収率　目的税'!AN30</f>
        <v>42.855545867149594</v>
      </c>
      <c r="GZ28" s="127">
        <f>'★徴収率　目的税'!AO30</f>
        <v>98.83783577929394</v>
      </c>
      <c r="HA28" s="157" t="s">
        <v>258</v>
      </c>
      <c r="HB28" s="130" t="s">
        <v>258</v>
      </c>
      <c r="HC28" s="157" t="s">
        <v>258</v>
      </c>
      <c r="HD28" s="130" t="s">
        <v>258</v>
      </c>
      <c r="HE28" s="157" t="s">
        <v>258</v>
      </c>
      <c r="HF28" s="130" t="s">
        <v>258</v>
      </c>
      <c r="HG28" s="157" t="s">
        <v>258</v>
      </c>
      <c r="HH28" s="130" t="s">
        <v>258</v>
      </c>
      <c r="HI28" s="157" t="s">
        <v>258</v>
      </c>
      <c r="HJ28" s="31">
        <f>'★決算統計　目的税'!DY30</f>
        <v>2399667</v>
      </c>
      <c r="HK28" s="124">
        <f>'★決算統計　目的税'!DZ30</f>
        <v>573122</v>
      </c>
      <c r="HL28" s="31">
        <f>'★決算統計　目的税'!EA30</f>
        <v>2972789</v>
      </c>
      <c r="HM28" s="124">
        <f>'★決算統計　目的税'!ED30</f>
        <v>2279335</v>
      </c>
      <c r="HN28" s="31">
        <f>'★決算統計　目的税'!EE30</f>
        <v>132809</v>
      </c>
      <c r="HO28" s="124">
        <f>'★決算統計　目的税'!EF30</f>
        <v>2412144</v>
      </c>
      <c r="HP28" s="127">
        <f>'★徴収率　目的税'!AS30</f>
        <v>94.985470900754137</v>
      </c>
      <c r="HQ28" s="142">
        <f>'★徴収率　目的税'!AT30</f>
        <v>23.17290210461298</v>
      </c>
      <c r="HR28" s="142">
        <f>'★徴収率　目的税'!AU30</f>
        <v>81.140773865888221</v>
      </c>
    </row>
    <row r="29" spans="1:226">
      <c r="A29" s="124" t="s">
        <v>30</v>
      </c>
      <c r="B29" s="135">
        <f>'★決算統計　普通税'!U31</f>
        <v>7129373</v>
      </c>
      <c r="C29" s="135">
        <f>'★決算統計　普通税'!V31</f>
        <v>209468</v>
      </c>
      <c r="D29" s="135">
        <f>'★決算統計　普通税'!W31</f>
        <v>7338841</v>
      </c>
      <c r="E29" s="137">
        <f>'★決算統計　普通税'!Z31</f>
        <v>7007029</v>
      </c>
      <c r="F29" s="137">
        <f>'★決算統計　普通税'!AA31</f>
        <v>77406</v>
      </c>
      <c r="G29" s="137">
        <f>'★決算統計　普通税'!AB31</f>
        <v>7084435</v>
      </c>
      <c r="H29" s="139">
        <f>'★徴収率　普通税'!I31</f>
        <v>98.283944464681539</v>
      </c>
      <c r="I29" s="139">
        <f>'★徴収率　普通税'!J31</f>
        <v>36.95361582676113</v>
      </c>
      <c r="J29" s="139">
        <f>'★徴収率　普通税'!K31</f>
        <v>96.533430823749967</v>
      </c>
      <c r="K29" s="135">
        <f>'★決算統計　普通税'!AD31</f>
        <v>195293</v>
      </c>
      <c r="L29" s="135">
        <f>'★決算統計　普通税'!AE31</f>
        <v>6445</v>
      </c>
      <c r="M29" s="135">
        <f>'★決算統計　普通税'!AF31</f>
        <v>201738</v>
      </c>
      <c r="N29" s="124">
        <f>'★決算統計　普通税'!AI31</f>
        <v>191362</v>
      </c>
      <c r="O29" s="124">
        <f>'★決算統計　普通税'!AJ31</f>
        <v>2380</v>
      </c>
      <c r="P29" s="124">
        <f>'★決算統計　普通税'!AK31</f>
        <v>193742</v>
      </c>
      <c r="Q29" s="142">
        <f>'★徴収率　普通税'!L31</f>
        <v>97.987127034763148</v>
      </c>
      <c r="R29" s="142">
        <f>'★徴収率　普通税'!M31</f>
        <v>36.927851047323507</v>
      </c>
      <c r="S29" s="142">
        <f>'★徴収率　普通税'!N31</f>
        <v>96.036443307656455</v>
      </c>
      <c r="T29" s="145">
        <f>'★決算統計　普通税'!AM31</f>
        <v>5591266</v>
      </c>
      <c r="U29" s="135">
        <f>'★決算統計　普通税'!AN31</f>
        <v>184517</v>
      </c>
      <c r="V29" s="37">
        <f>'★決算統計　普通税'!AO31</f>
        <v>5775783</v>
      </c>
      <c r="W29" s="124">
        <f>'★決算統計　普通税'!AR31</f>
        <v>5478722</v>
      </c>
      <c r="X29" s="124">
        <f>'★決算統計　普通税'!AS31</f>
        <v>68132</v>
      </c>
      <c r="Y29" s="124">
        <f>'★決算統計　普通税'!AT31</f>
        <v>5546854</v>
      </c>
      <c r="Z29" s="142">
        <f>'★徴収率　普通税'!O31</f>
        <v>97.987146381517178</v>
      </c>
      <c r="AA29" s="127">
        <f>'★徴収率　普通税'!P31</f>
        <v>36.924511020664767</v>
      </c>
      <c r="AB29" s="142">
        <f>'★徴収率　普通税'!Q31</f>
        <v>96.036398874403687</v>
      </c>
      <c r="AC29" s="37">
        <f>'★決算統計　普通税'!AV31</f>
        <v>31747</v>
      </c>
      <c r="AD29" s="135">
        <f>'★決算統計　普通税'!AW31</f>
        <v>0</v>
      </c>
      <c r="AE29" s="37">
        <f>'★決算統計　普通税'!AX31</f>
        <v>31747</v>
      </c>
      <c r="AF29" s="124">
        <f>'★決算統計　普通税'!BA31</f>
        <v>28326</v>
      </c>
      <c r="AG29" s="31">
        <f>'★決算統計　普通税'!BB31</f>
        <v>0</v>
      </c>
      <c r="AH29" s="124">
        <f>'★決算統計　普通税'!BC31</f>
        <v>28326</v>
      </c>
      <c r="AI29" s="127">
        <f>'★徴収率　普通税'!R31</f>
        <v>89.224178662550784</v>
      </c>
      <c r="AJ29" s="142">
        <f>IF('★徴収率　普通税'!S31="－",0,'★徴収率　普通税'!S31)</f>
        <v>0</v>
      </c>
      <c r="AK29" s="142">
        <f>'★徴収率　普通税'!T31</f>
        <v>89.224178662550784</v>
      </c>
      <c r="AL29" s="135">
        <f>'★決算統計　普通税'!BE31</f>
        <v>483603</v>
      </c>
      <c r="AM29" s="37">
        <f>'★決算統計　普通税'!BF31</f>
        <v>11841</v>
      </c>
      <c r="AN29" s="135">
        <f>'★決算統計　普通税'!BG31</f>
        <v>495444</v>
      </c>
      <c r="AO29" s="31">
        <f>'★決算統計　普通税'!BJ31</f>
        <v>481489</v>
      </c>
      <c r="AP29" s="124">
        <f>'★決算統計　普通税'!BK31</f>
        <v>2483</v>
      </c>
      <c r="AQ29" s="31">
        <f>'★決算統計　普通税'!BL31</f>
        <v>483972</v>
      </c>
      <c r="AR29" s="142">
        <f>'★徴収率　普通税'!U31</f>
        <v>99.562864581071665</v>
      </c>
      <c r="AS29" s="127">
        <f>'★徴収率　普通税'!V31</f>
        <v>20.969512710075165</v>
      </c>
      <c r="AT29" s="142">
        <f>'★徴収率　普通税'!W31</f>
        <v>97.684501174703897</v>
      </c>
      <c r="AU29" s="37">
        <f>'★決算統計　普通税'!BN31</f>
        <v>859211</v>
      </c>
      <c r="AV29" s="135">
        <f>'★決算統計　普通税'!BO31</f>
        <v>6665</v>
      </c>
      <c r="AW29" s="135">
        <f>'★決算統計　普通税'!BP31</f>
        <v>865876</v>
      </c>
      <c r="AX29" s="124">
        <f>'★決算統計　普通税'!BS31</f>
        <v>855456</v>
      </c>
      <c r="AY29" s="31">
        <f>'★決算統計　普通税'!BT31</f>
        <v>4411</v>
      </c>
      <c r="AZ29" s="124">
        <f>'★決算統計　普通税'!BU31</f>
        <v>859867</v>
      </c>
      <c r="BA29" s="127">
        <f>'★徴収率　普通税'!X31</f>
        <v>99.562971144456952</v>
      </c>
      <c r="BB29" s="142">
        <f>IF('★徴収率　普通税'!Y31="－",0,'★徴収率　普通税'!Y31)</f>
        <v>66.181545386346585</v>
      </c>
      <c r="BC29" s="127">
        <f>'★徴収率　普通税'!Z31</f>
        <v>99.306020723521613</v>
      </c>
      <c r="BD29" s="135">
        <f>'★決算統計　普通税'!BW31</f>
        <v>8133329</v>
      </c>
      <c r="BE29" s="37">
        <f>'★決算統計　普通税'!BX31</f>
        <v>127754</v>
      </c>
      <c r="BF29" s="135">
        <f>'★決算統計　普通税'!BY31</f>
        <v>8261083</v>
      </c>
      <c r="BG29" s="31">
        <f>'★決算統計　普通税'!CB31</f>
        <v>8098109</v>
      </c>
      <c r="BH29" s="124">
        <f>'★決算統計　普通税'!CC31</f>
        <v>39165</v>
      </c>
      <c r="BI29" s="124">
        <f>'★決算統計　普通税'!CD31</f>
        <v>8137274</v>
      </c>
      <c r="BJ29" s="142">
        <f>'★徴収率　普通税'!AA31</f>
        <v>99.566966982400444</v>
      </c>
      <c r="BK29" s="127">
        <f>'★徴収率　普通税'!AB31</f>
        <v>30.65657435383628</v>
      </c>
      <c r="BL29" s="142">
        <f>'★徴収率　普通税'!AC31</f>
        <v>98.501298195406093</v>
      </c>
      <c r="BM29" s="37">
        <f>'★決算統計　普通税'!CF31</f>
        <v>8066764</v>
      </c>
      <c r="BN29" s="135">
        <f>'★決算統計　普通税'!CG31</f>
        <v>127754</v>
      </c>
      <c r="BO29" s="37">
        <f>'★決算統計　普通税'!CH31</f>
        <v>8194518</v>
      </c>
      <c r="BP29" s="124">
        <f>'★決算統計　普通税'!CK31</f>
        <v>8031544</v>
      </c>
      <c r="BQ29" s="31">
        <f>'★決算統計　普通税'!CL31</f>
        <v>39165</v>
      </c>
      <c r="BR29" s="124">
        <f>'★決算統計　普通税'!CM31</f>
        <v>8070709</v>
      </c>
      <c r="BS29" s="127">
        <f>'★徴収率　普通税'!AD31</f>
        <v>99.563393697894213</v>
      </c>
      <c r="BT29" s="142">
        <f>'★徴収率　普通税'!AE31</f>
        <v>30.65657435383628</v>
      </c>
      <c r="BU29" s="142">
        <f>'★徴収率　普通税'!AF31</f>
        <v>98.489124070506648</v>
      </c>
      <c r="BV29" s="135">
        <f>'★決算統計　普通税'!CO31</f>
        <v>3604320</v>
      </c>
      <c r="BW29" s="135">
        <f>'★決算統計　普通税'!CP31</f>
        <v>64429</v>
      </c>
      <c r="BX29" s="37">
        <f>'★決算統計　普通税'!CQ31</f>
        <v>3668749</v>
      </c>
      <c r="BY29" s="124">
        <f>'★決算統計　普通税'!CT31</f>
        <v>3588583</v>
      </c>
      <c r="BZ29" s="31">
        <f>'★決算統計　普通税'!CU31</f>
        <v>19789</v>
      </c>
      <c r="CA29" s="124">
        <f>'★決算統計　普通税'!CV31</f>
        <v>3608372</v>
      </c>
      <c r="CB29" s="127">
        <f>'★徴収率　普通税'!AG31</f>
        <v>99.563385049052243</v>
      </c>
      <c r="CC29" s="142">
        <f>'★徴収率　普通税'!AH31</f>
        <v>30.714429837495537</v>
      </c>
      <c r="CD29" s="127">
        <f>'★徴収率　普通税'!AI31</f>
        <v>98.354289159601819</v>
      </c>
      <c r="CE29" s="135">
        <f>'★決算統計　普通税'!CX31</f>
        <v>3342993</v>
      </c>
      <c r="CF29" s="37">
        <f>'★決算統計　普通税'!CY31</f>
        <v>45596</v>
      </c>
      <c r="CG29" s="135">
        <f>'★決算統計　普通税'!CZ31</f>
        <v>3388589</v>
      </c>
      <c r="CH29" s="124">
        <f>'★決算統計　普通税'!DC31</f>
        <v>3328397</v>
      </c>
      <c r="CI29" s="31">
        <f>'★決算統計　普通税'!DD31</f>
        <v>14005</v>
      </c>
      <c r="CJ29" s="124">
        <f>'★決算統計　普通税'!DE31</f>
        <v>3342402</v>
      </c>
      <c r="CK29" s="127">
        <f>'★徴収率　普通税'!AJ31</f>
        <v>99.563385265838122</v>
      </c>
      <c r="CL29" s="142">
        <f>'★徴収率　普通税'!AK31</f>
        <v>30.715413632774808</v>
      </c>
      <c r="CM29" s="127">
        <f>'★徴収率　普通税'!AL31</f>
        <v>98.636984302315796</v>
      </c>
      <c r="CN29" s="135">
        <f>'★決算統計　普通税'!DG31</f>
        <v>1119451</v>
      </c>
      <c r="CO29" s="37">
        <f>'★決算統計　普通税'!DH31</f>
        <v>17729</v>
      </c>
      <c r="CP29" s="135">
        <f>'★決算統計　普通税'!DI31</f>
        <v>1137180</v>
      </c>
      <c r="CQ29" s="31">
        <f>'★決算統計　普通税'!DL31</f>
        <v>1114564</v>
      </c>
      <c r="CR29" s="124">
        <f>'★決算統計　普通税'!DM31</f>
        <v>5371</v>
      </c>
      <c r="CS29" s="124">
        <f>'★決算統計　普通税'!DN31</f>
        <v>1119935</v>
      </c>
      <c r="CT29" s="142">
        <f>IF('★徴収率　普通税'!AM31="－",0,'★徴収率　普通税'!AM31)</f>
        <v>99.563446725225134</v>
      </c>
      <c r="CU29" s="127">
        <f>IF('★徴収率　普通税'!AN31="－",0,'★徴収率　普通税'!AN31)</f>
        <v>30.294996897738169</v>
      </c>
      <c r="CV29" s="142">
        <f>IF('★徴収率　普通税'!AO31="－",0,'★徴収率　普通税'!AO31)</f>
        <v>98.483529432455725</v>
      </c>
      <c r="CW29" s="37">
        <f>'★決算統計　普通税'!DP31</f>
        <v>66565</v>
      </c>
      <c r="CX29" s="135">
        <f>'★決算統計　普通税'!DQ31</f>
        <v>0</v>
      </c>
      <c r="CY29" s="37">
        <f>'★決算統計　普通税'!DR31</f>
        <v>66565</v>
      </c>
      <c r="CZ29" s="124">
        <f>'★決算統計　普通税'!DU31</f>
        <v>66565</v>
      </c>
      <c r="DA29" s="31">
        <f>'★決算統計　普通税'!DV31</f>
        <v>0</v>
      </c>
      <c r="DB29" s="124">
        <f>'★決算統計　普通税'!DW31</f>
        <v>66565</v>
      </c>
      <c r="DC29" s="127">
        <f>IF('★徴収率　普通税'!AP31="－",0,'★徴収率　普通税'!AP31)</f>
        <v>100</v>
      </c>
      <c r="DD29" s="142">
        <f>IF('★徴収率　普通税'!AQ31="－",0,'★徴収率　普通税'!AQ31)</f>
        <v>0</v>
      </c>
      <c r="DE29" s="142">
        <f>'★徴収率　普通税'!AR31</f>
        <v>100</v>
      </c>
      <c r="DF29" s="152" t="s">
        <v>258</v>
      </c>
      <c r="DG29" s="152" t="s">
        <v>258</v>
      </c>
      <c r="DH29" s="37">
        <f>'★決算統計　普通税'!EA31</f>
        <v>203112</v>
      </c>
      <c r="DI29" s="152" t="s">
        <v>258</v>
      </c>
      <c r="DJ29" s="128" t="s">
        <v>258</v>
      </c>
      <c r="DK29" s="124">
        <f>'★決算統計　普通税'!EF31</f>
        <v>191587</v>
      </c>
      <c r="DL29" s="127" t="str">
        <f>'★徴収率　普通税'!AS31</f>
        <v>－</v>
      </c>
      <c r="DM29" s="142" t="str">
        <f>'★徴収率　普通税'!AT31</f>
        <v>－</v>
      </c>
      <c r="DN29" s="142">
        <f>'★徴収率　普通税'!AU31</f>
        <v>94.325790696758432</v>
      </c>
      <c r="DO29" s="152" t="s">
        <v>258</v>
      </c>
      <c r="DP29" s="128" t="s">
        <v>258</v>
      </c>
      <c r="DQ29" s="124">
        <f>'★決算統計　普通税'!EJ31</f>
        <v>13161</v>
      </c>
      <c r="DR29" s="128" t="s">
        <v>258</v>
      </c>
      <c r="DS29" s="152" t="s">
        <v>258</v>
      </c>
      <c r="DT29" s="31">
        <f>'★決算統計　普通税'!EO31</f>
        <v>13161</v>
      </c>
      <c r="DU29" s="142" t="str">
        <f>'★徴収率　普通税'!AV31</f>
        <v>－</v>
      </c>
      <c r="DV29" s="127" t="str">
        <f>'★徴収率　普通税'!AW31</f>
        <v>－</v>
      </c>
      <c r="DW29" s="142">
        <f>'★徴収率　普通税'!AX31</f>
        <v>100</v>
      </c>
      <c r="DX29" s="31">
        <f>'★決算統計　普通税'!EQ31</f>
        <v>179636</v>
      </c>
      <c r="DY29" s="124">
        <f>'★決算統計　普通税'!ER31</f>
        <v>10315</v>
      </c>
      <c r="DZ29" s="31">
        <f>'★決算統計　普通税'!ES31</f>
        <v>189951</v>
      </c>
      <c r="EA29" s="124">
        <f>'★決算統計　普通税'!EV31</f>
        <v>175841</v>
      </c>
      <c r="EB29" s="31">
        <f>'★決算統計　普通税'!EW31</f>
        <v>2585</v>
      </c>
      <c r="EC29" s="124">
        <f>'★決算統計　普通税'!EX31</f>
        <v>178426</v>
      </c>
      <c r="ED29" s="127">
        <f>'★徴収率　普通税'!AY31</f>
        <v>97.887394508895767</v>
      </c>
      <c r="EE29" s="142">
        <f>'★徴収率　普通税'!AZ31</f>
        <v>25.060591371788661</v>
      </c>
      <c r="EF29" s="127">
        <f>'★徴収率　普通税'!BA31</f>
        <v>93.932645787597863</v>
      </c>
      <c r="EG29" s="135">
        <f>'★決算統計　普通税'!EZ31</f>
        <v>1209810</v>
      </c>
      <c r="EH29" s="37">
        <f>'★決算統計　普通税'!FA31</f>
        <v>0</v>
      </c>
      <c r="EI29" s="135">
        <f>'★決算統計　普通税'!FB31</f>
        <v>1209810</v>
      </c>
      <c r="EJ29" s="31">
        <f>'★決算統計　普通税'!FE31</f>
        <v>1209810</v>
      </c>
      <c r="EK29" s="124">
        <f>'★決算統計　普通税'!FF31</f>
        <v>0</v>
      </c>
      <c r="EL29" s="31">
        <f>'★決算統計　普通税'!FG31</f>
        <v>1209810</v>
      </c>
      <c r="EM29" s="142">
        <f>IF('★徴収率　普通税'!BB31="－",0,'★徴収率　普通税'!BB31)</f>
        <v>100</v>
      </c>
      <c r="EN29" s="127">
        <f>IF('★徴収率　普通税'!BC31="－",0,'★徴収率　普通税'!BC31)</f>
        <v>0</v>
      </c>
      <c r="EO29" s="142">
        <f>IF('★徴収率　普通税'!BD31="－",0,'★徴収率　普通税'!BD31)</f>
        <v>100</v>
      </c>
      <c r="EP29" s="37">
        <f>'★決算統計　普通税'!FR31</f>
        <v>0</v>
      </c>
      <c r="EQ29" s="135">
        <f>'★決算統計　普通税'!FS31</f>
        <v>0</v>
      </c>
      <c r="ER29" s="37">
        <f>'★決算統計　普通税'!FT31</f>
        <v>0</v>
      </c>
      <c r="ES29" s="124">
        <f>'★決算統計　普通税'!FW31</f>
        <v>0</v>
      </c>
      <c r="ET29" s="31">
        <f>'★決算統計　普通税'!FX31</f>
        <v>0</v>
      </c>
      <c r="EU29" s="124">
        <f>'★決算統計　普通税'!FY31</f>
        <v>0</v>
      </c>
      <c r="EV29" s="127">
        <f>IF('★徴収率　普通税'!BH31="－",0,'★徴収率　普通税'!BH31)</f>
        <v>0</v>
      </c>
      <c r="EW29" s="142">
        <f>IF('★徴収率　普通税'!BI31="－",0,'★徴収率　普通税'!BI31)</f>
        <v>0</v>
      </c>
      <c r="EX29" s="127">
        <f>IF('★徴収率　普通税'!BJ31="－",0,'★徴収率　普通税'!BJ31)</f>
        <v>0</v>
      </c>
      <c r="EY29" s="156" t="s">
        <v>258</v>
      </c>
      <c r="EZ29" s="129" t="s">
        <v>258</v>
      </c>
      <c r="FA29" s="156" t="s">
        <v>258</v>
      </c>
      <c r="FB29" s="130" t="s">
        <v>258</v>
      </c>
      <c r="FC29" s="157" t="s">
        <v>258</v>
      </c>
      <c r="FD29" s="130" t="s">
        <v>258</v>
      </c>
      <c r="FE29" s="158" t="s">
        <v>258</v>
      </c>
      <c r="FF29" s="131" t="s">
        <v>258</v>
      </c>
      <c r="FG29" s="158" t="s">
        <v>258</v>
      </c>
      <c r="FH29" s="37">
        <f>'★決算統計　目的税'!U31</f>
        <v>925</v>
      </c>
      <c r="FI29" s="135">
        <f>'★決算統計　目的税'!V31</f>
        <v>0</v>
      </c>
      <c r="FJ29" s="37">
        <f>'★決算統計　目的税'!W31</f>
        <v>925</v>
      </c>
      <c r="FK29" s="135">
        <f>'★決算統計　目的税'!Z31</f>
        <v>925</v>
      </c>
      <c r="FL29" s="37">
        <f>'★決算統計　目的税'!AA31</f>
        <v>0</v>
      </c>
      <c r="FM29" s="135">
        <f>'★決算統計　目的税'!AB31</f>
        <v>925</v>
      </c>
      <c r="FN29" s="131">
        <f>'★徴収率　目的税'!I31</f>
        <v>100</v>
      </c>
      <c r="FO29" s="158">
        <f>IF('★徴収率　目的税'!J31="－",0,'★徴収率　目的税'!J31)</f>
        <v>0</v>
      </c>
      <c r="FP29" s="131">
        <f>'★徴収率　目的税'!K31</f>
        <v>100</v>
      </c>
      <c r="FQ29" s="157" t="s">
        <v>258</v>
      </c>
      <c r="FR29" s="130" t="s">
        <v>258</v>
      </c>
      <c r="FS29" s="157" t="s">
        <v>258</v>
      </c>
      <c r="FT29" s="130" t="s">
        <v>258</v>
      </c>
      <c r="FU29" s="157" t="s">
        <v>258</v>
      </c>
      <c r="FV29" s="130" t="s">
        <v>258</v>
      </c>
      <c r="FW29" s="157" t="s">
        <v>258</v>
      </c>
      <c r="FX29" s="130" t="s">
        <v>258</v>
      </c>
      <c r="FY29" s="157" t="s">
        <v>258</v>
      </c>
      <c r="FZ29" s="31">
        <f>'★決算統計　目的税'!AM31</f>
        <v>1644089</v>
      </c>
      <c r="GA29" s="124">
        <f>'★決算統計　目的税'!AN31</f>
        <v>26037</v>
      </c>
      <c r="GB29" s="31">
        <f>'★決算統計　目的税'!AO31</f>
        <v>1670126</v>
      </c>
      <c r="GC29" s="124">
        <f>'★決算統計　目的税'!AR31</f>
        <v>1636910</v>
      </c>
      <c r="GD29" s="31">
        <f>'★決算統計　目的税'!AS31</f>
        <v>7999</v>
      </c>
      <c r="GE29" s="124">
        <f>'★決算統計　目的税'!AT31</f>
        <v>1644909</v>
      </c>
      <c r="GF29" s="127">
        <f>'★徴収率　目的税'!O31</f>
        <v>99.563344806759247</v>
      </c>
      <c r="GG29" s="142">
        <f>'★徴収率　目的税'!P31</f>
        <v>30.721665322425778</v>
      </c>
      <c r="GH29" s="127">
        <f>'★徴収率　目的税'!Q31</f>
        <v>98.490113919548577</v>
      </c>
      <c r="GI29" s="156" t="s">
        <v>258</v>
      </c>
      <c r="GJ29" s="129" t="s">
        <v>258</v>
      </c>
      <c r="GK29" s="156" t="s">
        <v>258</v>
      </c>
      <c r="GL29" s="130" t="s">
        <v>258</v>
      </c>
      <c r="GM29" s="157" t="s">
        <v>258</v>
      </c>
      <c r="GN29" s="130" t="s">
        <v>258</v>
      </c>
      <c r="GO29" s="158" t="s">
        <v>258</v>
      </c>
      <c r="GP29" s="131" t="s">
        <v>258</v>
      </c>
      <c r="GQ29" s="158" t="s">
        <v>258</v>
      </c>
      <c r="GR29" s="31">
        <f>'★決算統計　目的税'!DG31</f>
        <v>18297162</v>
      </c>
      <c r="GS29" s="124">
        <f>'★決算統計　目的税'!DH31</f>
        <v>373574</v>
      </c>
      <c r="GT29" s="31">
        <f>'★決算統計　目的税'!DI31</f>
        <v>18683897</v>
      </c>
      <c r="GU29" s="124">
        <f>'★決算統計　目的税'!DL31</f>
        <v>18128624</v>
      </c>
      <c r="GV29" s="31">
        <f>'★決算統計　目的税'!DM31</f>
        <v>127155</v>
      </c>
      <c r="GW29" s="124">
        <f>'★決算統計　目的税'!DN31</f>
        <v>18268940</v>
      </c>
      <c r="GX29" s="127">
        <f>'★徴収率　目的税'!AM31</f>
        <v>99.078884473996567</v>
      </c>
      <c r="GY29" s="142">
        <f>'★徴収率　目的税'!AN31</f>
        <v>34.037433011933373</v>
      </c>
      <c r="GZ29" s="127">
        <f>'★徴収率　目的税'!AO31</f>
        <v>97.779066112385436</v>
      </c>
      <c r="HA29" s="157" t="s">
        <v>258</v>
      </c>
      <c r="HB29" s="130" t="s">
        <v>258</v>
      </c>
      <c r="HC29" s="157" t="s">
        <v>258</v>
      </c>
      <c r="HD29" s="130" t="s">
        <v>258</v>
      </c>
      <c r="HE29" s="157" t="s">
        <v>258</v>
      </c>
      <c r="HF29" s="130" t="s">
        <v>258</v>
      </c>
      <c r="HG29" s="157" t="s">
        <v>258</v>
      </c>
      <c r="HH29" s="130" t="s">
        <v>258</v>
      </c>
      <c r="HI29" s="157" t="s">
        <v>258</v>
      </c>
      <c r="HJ29" s="31">
        <f>'★決算統計　目的税'!DY31</f>
        <v>2642797</v>
      </c>
      <c r="HK29" s="124">
        <f>'★決算統計　目的税'!DZ31</f>
        <v>885623</v>
      </c>
      <c r="HL29" s="31">
        <f>'★決算統計　目的税'!EA31</f>
        <v>3528420</v>
      </c>
      <c r="HM29" s="124">
        <f>'★決算統計　目的税'!ED31</f>
        <v>2411076</v>
      </c>
      <c r="HN29" s="31">
        <f>'★決算統計　目的税'!EE31</f>
        <v>177093</v>
      </c>
      <c r="HO29" s="124">
        <f>'★決算統計　目的税'!EF31</f>
        <v>2588169</v>
      </c>
      <c r="HP29" s="127">
        <f>'★徴収率　目的税'!AS31</f>
        <v>91.231978846653746</v>
      </c>
      <c r="HQ29" s="142">
        <f>'★徴収率　目的税'!AT31</f>
        <v>19.99643189031902</v>
      </c>
      <c r="HR29" s="142">
        <f>'★徴収率　目的税'!AU31</f>
        <v>73.352066930807553</v>
      </c>
    </row>
    <row r="30" spans="1:226">
      <c r="A30" s="124" t="s">
        <v>20</v>
      </c>
      <c r="B30" s="135">
        <f>'★決算統計　普通税'!U32</f>
        <v>6826907</v>
      </c>
      <c r="C30" s="135">
        <f>'★決算統計　普通税'!V32</f>
        <v>175786</v>
      </c>
      <c r="D30" s="135">
        <f>'★決算統計　普通税'!W32</f>
        <v>7002693</v>
      </c>
      <c r="E30" s="137">
        <f>'★決算統計　普通税'!Z32</f>
        <v>6747582</v>
      </c>
      <c r="F30" s="137">
        <f>'★決算統計　普通税'!AA32</f>
        <v>75388</v>
      </c>
      <c r="G30" s="137">
        <f>'★決算統計　普通税'!AB32</f>
        <v>6822970</v>
      </c>
      <c r="H30" s="139">
        <f>'★徴収率　普通税'!I32</f>
        <v>98.83805360172623</v>
      </c>
      <c r="I30" s="139">
        <f>'★徴収率　普通税'!J32</f>
        <v>42.886236674137876</v>
      </c>
      <c r="J30" s="139">
        <f>'★徴収率　普通税'!K32</f>
        <v>97.433515934512627</v>
      </c>
      <c r="K30" s="135">
        <f>'★決算統計　普通税'!AD32</f>
        <v>153276</v>
      </c>
      <c r="L30" s="135">
        <f>'★決算統計　普通税'!AE32</f>
        <v>5111</v>
      </c>
      <c r="M30" s="135">
        <f>'★決算統計　普通税'!AF32</f>
        <v>158387</v>
      </c>
      <c r="N30" s="124">
        <f>'★決算統計　普通税'!AI32</f>
        <v>150929</v>
      </c>
      <c r="O30" s="124">
        <f>'★決算統計　普通税'!AJ32</f>
        <v>2240</v>
      </c>
      <c r="P30" s="124">
        <f>'★決算統計　普通税'!AK32</f>
        <v>153169</v>
      </c>
      <c r="Q30" s="142">
        <f>'★徴収率　普通税'!L32</f>
        <v>98.468775281192094</v>
      </c>
      <c r="R30" s="142">
        <f>'★徴収率　普通税'!M32</f>
        <v>43.827039718254746</v>
      </c>
      <c r="S30" s="142">
        <f>'★徴収率　普通税'!N32</f>
        <v>96.705537701957866</v>
      </c>
      <c r="T30" s="145">
        <f>'★決算統計　普通税'!AM32</f>
        <v>4850490</v>
      </c>
      <c r="U30" s="135">
        <f>'★決算統計　普通税'!AN32</f>
        <v>161718</v>
      </c>
      <c r="V30" s="37">
        <f>'★決算統計　普通税'!AO32</f>
        <v>5012208</v>
      </c>
      <c r="W30" s="124">
        <f>'★決算統計　普通税'!AR32</f>
        <v>4776200</v>
      </c>
      <c r="X30" s="124">
        <f>'★決算統計　普通税'!AS32</f>
        <v>70903</v>
      </c>
      <c r="Y30" s="124">
        <f>'★決算統計　普通税'!AT32</f>
        <v>4847103</v>
      </c>
      <c r="Z30" s="142">
        <f>'★徴収率　普通税'!O32</f>
        <v>98.468402161431115</v>
      </c>
      <c r="AA30" s="127">
        <f>'★徴収率　普通税'!P32</f>
        <v>43.843604298841193</v>
      </c>
      <c r="AB30" s="142">
        <f>'★徴収率　普通税'!Q32</f>
        <v>96.705942770132452</v>
      </c>
      <c r="AC30" s="37">
        <f>'★決算統計　普通税'!AV32</f>
        <v>26403</v>
      </c>
      <c r="AD30" s="135">
        <f>'★決算統計　普通税'!AW32</f>
        <v>0</v>
      </c>
      <c r="AE30" s="37">
        <f>'★決算統計　普通税'!AX32</f>
        <v>26403</v>
      </c>
      <c r="AF30" s="124">
        <f>'★決算統計　普通税'!BA32</f>
        <v>26403</v>
      </c>
      <c r="AG30" s="31">
        <f>'★決算統計　普通税'!BB32</f>
        <v>0</v>
      </c>
      <c r="AH30" s="124">
        <f>'★決算統計　普通税'!BC32</f>
        <v>26403</v>
      </c>
      <c r="AI30" s="127">
        <f>'★徴収率　普通税'!R32</f>
        <v>100</v>
      </c>
      <c r="AJ30" s="142">
        <f>IF('★徴収率　普通税'!S32="－",0,'★徴収率　普通税'!S32)</f>
        <v>0</v>
      </c>
      <c r="AK30" s="142">
        <f>'★徴収率　普通税'!T32</f>
        <v>100</v>
      </c>
      <c r="AL30" s="135">
        <f>'★決算統計　普通税'!BE32</f>
        <v>371826</v>
      </c>
      <c r="AM30" s="37">
        <f>'★決算統計　普通税'!BF32</f>
        <v>1827</v>
      </c>
      <c r="AN30" s="135">
        <f>'★決算統計　普通税'!BG32</f>
        <v>373653</v>
      </c>
      <c r="AO30" s="31">
        <f>'★決算統計　普通税'!BJ32</f>
        <v>371277</v>
      </c>
      <c r="AP30" s="124">
        <f>'★決算統計　普通税'!BK32</f>
        <v>458</v>
      </c>
      <c r="AQ30" s="31">
        <f>'★決算統計　普通税'!BL32</f>
        <v>371735</v>
      </c>
      <c r="AR30" s="142">
        <f>'★徴収率　普通税'!U32</f>
        <v>99.852350292878924</v>
      </c>
      <c r="AS30" s="127">
        <f>'★徴収率　普通税'!V32</f>
        <v>25.068418171866448</v>
      </c>
      <c r="AT30" s="142">
        <f>'★徴収率　普通税'!W32</f>
        <v>99.486689522096711</v>
      </c>
      <c r="AU30" s="37">
        <f>'★決算統計　普通税'!BN32</f>
        <v>1451315</v>
      </c>
      <c r="AV30" s="135">
        <f>'★決算統計　普通税'!BO32</f>
        <v>7130</v>
      </c>
      <c r="AW30" s="135">
        <f>'★決算統計　普通税'!BP32</f>
        <v>1458445</v>
      </c>
      <c r="AX30" s="124">
        <f>'★決算統計　普通税'!BS32</f>
        <v>1449176</v>
      </c>
      <c r="AY30" s="31">
        <f>'★決算統計　普通税'!BT32</f>
        <v>1787</v>
      </c>
      <c r="AZ30" s="124">
        <f>'★決算統計　普通税'!BU32</f>
        <v>1450963</v>
      </c>
      <c r="BA30" s="127">
        <f>'★徴収率　普通税'!X32</f>
        <v>99.85261642028091</v>
      </c>
      <c r="BB30" s="142">
        <f>IF('★徴収率　普通税'!Y32="－",0,'★徴収率　普通税'!Y32)</f>
        <v>25.06311360448808</v>
      </c>
      <c r="BC30" s="127">
        <f>'★徴収率　普通税'!Z32</f>
        <v>99.486987853501503</v>
      </c>
      <c r="BD30" s="135">
        <f>'★決算統計　普通税'!BW32</f>
        <v>9072167</v>
      </c>
      <c r="BE30" s="37">
        <f>'★決算統計　普通税'!BX32</f>
        <v>83719</v>
      </c>
      <c r="BF30" s="135">
        <f>'★決算統計　普通税'!BY32</f>
        <v>9155886</v>
      </c>
      <c r="BG30" s="31">
        <f>'★決算統計　普通税'!CB32</f>
        <v>9029698</v>
      </c>
      <c r="BH30" s="124">
        <f>'★決算統計　普通税'!CC32</f>
        <v>44502</v>
      </c>
      <c r="BI30" s="124">
        <f>'★決算統計　普通税'!CD32</f>
        <v>9074200</v>
      </c>
      <c r="BJ30" s="142">
        <f>'★徴収率　普通税'!AA32</f>
        <v>99.531875901314422</v>
      </c>
      <c r="BK30" s="127">
        <f>'★徴収率　普通税'!AB32</f>
        <v>53.156392216820556</v>
      </c>
      <c r="BL30" s="142">
        <f>'★徴収率　普通税'!AC32</f>
        <v>99.107830744069986</v>
      </c>
      <c r="BM30" s="37">
        <f>'★決算統計　普通税'!CF32</f>
        <v>9005180</v>
      </c>
      <c r="BN30" s="135">
        <f>'★決算統計　普通税'!CG32</f>
        <v>83719</v>
      </c>
      <c r="BO30" s="37">
        <f>'★決算統計　普通税'!CH32</f>
        <v>9088899</v>
      </c>
      <c r="BP30" s="124">
        <f>'★決算統計　普通税'!CK32</f>
        <v>8962711</v>
      </c>
      <c r="BQ30" s="31">
        <f>'★決算統計　普通税'!CL32</f>
        <v>44502</v>
      </c>
      <c r="BR30" s="124">
        <f>'★決算統計　普通税'!CM32</f>
        <v>9007213</v>
      </c>
      <c r="BS30" s="127">
        <f>'★徴収率　普通税'!AD32</f>
        <v>99.528393657872471</v>
      </c>
      <c r="BT30" s="142">
        <f>'★徴収率　普通税'!AE32</f>
        <v>53.156392216820556</v>
      </c>
      <c r="BU30" s="142">
        <f>'★徴収率　普通税'!AF32</f>
        <v>99.101255278554646</v>
      </c>
      <c r="BV30" s="135">
        <f>'★決算統計　普通税'!CO32</f>
        <v>4065262</v>
      </c>
      <c r="BW30" s="135">
        <f>'★決算統計　普通税'!CP32</f>
        <v>37794</v>
      </c>
      <c r="BX30" s="37">
        <f>'★決算統計　普通税'!CQ32</f>
        <v>4103056</v>
      </c>
      <c r="BY30" s="124">
        <f>'★決算統計　普通税'!CT32</f>
        <v>4046089</v>
      </c>
      <c r="BZ30" s="31">
        <f>'★決算統計　普通税'!CU32</f>
        <v>20091</v>
      </c>
      <c r="CA30" s="124">
        <f>'★決算統計　普通税'!CV32</f>
        <v>4066180</v>
      </c>
      <c r="CB30" s="127">
        <f>'★徴収率　普通税'!AG32</f>
        <v>99.528369881203233</v>
      </c>
      <c r="CC30" s="142">
        <f>'★徴収率　普通税'!AH32</f>
        <v>53.159231624067317</v>
      </c>
      <c r="CD30" s="127">
        <f>'★徴収率　普通税'!AI32</f>
        <v>99.101255259494394</v>
      </c>
      <c r="CE30" s="135">
        <f>'★決算統計　普通税'!CX32</f>
        <v>2950296</v>
      </c>
      <c r="CF30" s="37">
        <f>'★決算統計　普通税'!CY32</f>
        <v>27428</v>
      </c>
      <c r="CG30" s="135">
        <f>'★決算統計　普通税'!CZ32</f>
        <v>2977724</v>
      </c>
      <c r="CH30" s="124">
        <f>'★決算統計　普通税'!DC32</f>
        <v>2936382</v>
      </c>
      <c r="CI30" s="31">
        <f>'★決算統計　普通税'!DD32</f>
        <v>14579</v>
      </c>
      <c r="CJ30" s="124">
        <f>'★決算統計　普通税'!DE32</f>
        <v>2950961</v>
      </c>
      <c r="CK30" s="127">
        <f>'★徴収率　普通税'!AJ32</f>
        <v>99.528386304289469</v>
      </c>
      <c r="CL30" s="142">
        <f>'★徴収率　普通税'!AK32</f>
        <v>53.153711535656988</v>
      </c>
      <c r="CM30" s="127">
        <f>'★徴収率　普通税'!AL32</f>
        <v>99.101226305728801</v>
      </c>
      <c r="CN30" s="135">
        <f>'★決算統計　普通税'!DG32</f>
        <v>1989622</v>
      </c>
      <c r="CO30" s="37">
        <f>'★決算統計　普通税'!DH32</f>
        <v>18497</v>
      </c>
      <c r="CP30" s="135">
        <f>'★決算統計　普通税'!DI32</f>
        <v>2008119</v>
      </c>
      <c r="CQ30" s="31">
        <f>'★決算統計　普通税'!DL32</f>
        <v>1980240</v>
      </c>
      <c r="CR30" s="124">
        <f>'★決算統計　普通税'!DM32</f>
        <v>9832</v>
      </c>
      <c r="CS30" s="124">
        <f>'★決算統計　普通税'!DN32</f>
        <v>1990072</v>
      </c>
      <c r="CT30" s="142">
        <f>IF('★徴収率　普通税'!AM32="－",0,'★徴収率　普通税'!AM32)</f>
        <v>99.528453143360892</v>
      </c>
      <c r="CU30" s="127">
        <f>IF('★徴収率　普通税'!AN32="－",0,'★徴収率　普通税'!AN32)</f>
        <v>53.154565605233287</v>
      </c>
      <c r="CV30" s="142">
        <f>IF('★徴収率　普通税'!AO32="－",0,'★徴収率　普通税'!AO32)</f>
        <v>99.101298279633838</v>
      </c>
      <c r="CW30" s="37">
        <f>'★決算統計　普通税'!DP32</f>
        <v>66987</v>
      </c>
      <c r="CX30" s="135">
        <f>'★決算統計　普通税'!DQ32</f>
        <v>0</v>
      </c>
      <c r="CY30" s="37">
        <f>'★決算統計　普通税'!DR32</f>
        <v>66987</v>
      </c>
      <c r="CZ30" s="124">
        <f>'★決算統計　普通税'!DU32</f>
        <v>66987</v>
      </c>
      <c r="DA30" s="31">
        <f>'★決算統計　普通税'!DV32</f>
        <v>0</v>
      </c>
      <c r="DB30" s="124">
        <f>'★決算統計　普通税'!DW32</f>
        <v>66987</v>
      </c>
      <c r="DC30" s="127">
        <f>IF('★徴収率　普通税'!AP32="－",0,'★徴収率　普通税'!AP32)</f>
        <v>100</v>
      </c>
      <c r="DD30" s="142">
        <f>IF('★徴収率　普通税'!AQ32="－",0,'★徴収率　普通税'!AQ32)</f>
        <v>0</v>
      </c>
      <c r="DE30" s="142">
        <f>'★徴収率　普通税'!AR32</f>
        <v>100</v>
      </c>
      <c r="DF30" s="152" t="s">
        <v>258</v>
      </c>
      <c r="DG30" s="152" t="s">
        <v>258</v>
      </c>
      <c r="DH30" s="37">
        <f>'★決算統計　普通税'!EA32</f>
        <v>160723</v>
      </c>
      <c r="DI30" s="152" t="s">
        <v>258</v>
      </c>
      <c r="DJ30" s="128" t="s">
        <v>258</v>
      </c>
      <c r="DK30" s="124">
        <f>'★決算統計　普通税'!EF32</f>
        <v>152953</v>
      </c>
      <c r="DL30" s="127" t="str">
        <f>'★徴収率　普通税'!AS32</f>
        <v>－</v>
      </c>
      <c r="DM30" s="142" t="str">
        <f>'★徴収率　普通税'!AT32</f>
        <v>－</v>
      </c>
      <c r="DN30" s="142">
        <f>'★徴収率　普通税'!AU32</f>
        <v>95.165595465490313</v>
      </c>
      <c r="DO30" s="152" t="s">
        <v>258</v>
      </c>
      <c r="DP30" s="128" t="s">
        <v>258</v>
      </c>
      <c r="DQ30" s="124">
        <f>'★決算統計　普通税'!EJ32</f>
        <v>14486</v>
      </c>
      <c r="DR30" s="128" t="s">
        <v>258</v>
      </c>
      <c r="DS30" s="152" t="s">
        <v>258</v>
      </c>
      <c r="DT30" s="31">
        <f>'★決算統計　普通税'!EO32</f>
        <v>14486</v>
      </c>
      <c r="DU30" s="142" t="str">
        <f>'★徴収率　普通税'!AV32</f>
        <v>－</v>
      </c>
      <c r="DV30" s="127" t="str">
        <f>'★徴収率　普通税'!AW32</f>
        <v>－</v>
      </c>
      <c r="DW30" s="142">
        <f>'★徴収率　普通税'!AX32</f>
        <v>100</v>
      </c>
      <c r="DX30" s="31">
        <f>'★決算統計　普通税'!EQ32</f>
        <v>138810</v>
      </c>
      <c r="DY30" s="124">
        <f>'★決算統計　普通税'!ER32</f>
        <v>7427</v>
      </c>
      <c r="DZ30" s="31">
        <f>'★決算統計　普通税'!ES32</f>
        <v>146237</v>
      </c>
      <c r="EA30" s="124">
        <f>'★決算統計　普通税'!EV32</f>
        <v>135390</v>
      </c>
      <c r="EB30" s="31">
        <f>'★決算統計　普通税'!EW32</f>
        <v>3077</v>
      </c>
      <c r="EC30" s="124">
        <f>'★決算統計　普通税'!EX32</f>
        <v>138467</v>
      </c>
      <c r="ED30" s="127">
        <f>'★徴収率　普通税'!AY32</f>
        <v>97.536200561919173</v>
      </c>
      <c r="EE30" s="142">
        <f>'★徴収率　普通税'!AZ32</f>
        <v>41.429917867241144</v>
      </c>
      <c r="EF30" s="127">
        <f>'★徴収率　普通税'!BA32</f>
        <v>94.686707194485663</v>
      </c>
      <c r="EG30" s="135">
        <f>'★決算統計　普通税'!EZ32</f>
        <v>792736</v>
      </c>
      <c r="EH30" s="37">
        <f>'★決算統計　普通税'!FA32</f>
        <v>0</v>
      </c>
      <c r="EI30" s="135">
        <f>'★決算統計　普通税'!FB32</f>
        <v>792736</v>
      </c>
      <c r="EJ30" s="31">
        <f>'★決算統計　普通税'!FE32</f>
        <v>792736</v>
      </c>
      <c r="EK30" s="124">
        <f>'★決算統計　普通税'!FF32</f>
        <v>0</v>
      </c>
      <c r="EL30" s="31">
        <f>'★決算統計　普通税'!FG32</f>
        <v>792736</v>
      </c>
      <c r="EM30" s="142">
        <f>IF('★徴収率　普通税'!BB32="－",0,'★徴収率　普通税'!BB32)</f>
        <v>100</v>
      </c>
      <c r="EN30" s="127">
        <f>IF('★徴収率　普通税'!BC32="－",0,'★徴収率　普通税'!BC32)</f>
        <v>0</v>
      </c>
      <c r="EO30" s="142">
        <f>IF('★徴収率　普通税'!BD32="－",0,'★徴収率　普通税'!BD32)</f>
        <v>100</v>
      </c>
      <c r="EP30" s="37">
        <f>'★決算統計　普通税'!FR32</f>
        <v>0</v>
      </c>
      <c r="EQ30" s="135">
        <f>'★決算統計　普通税'!FS32</f>
        <v>0</v>
      </c>
      <c r="ER30" s="37">
        <f>'★決算統計　普通税'!FT32</f>
        <v>0</v>
      </c>
      <c r="ES30" s="124">
        <f>'★決算統計　普通税'!FW32</f>
        <v>0</v>
      </c>
      <c r="ET30" s="31">
        <f>'★決算統計　普通税'!FX32</f>
        <v>0</v>
      </c>
      <c r="EU30" s="124">
        <f>'★決算統計　普通税'!FY32</f>
        <v>0</v>
      </c>
      <c r="EV30" s="127">
        <f>IF('★徴収率　普通税'!BH32="－",0,'★徴収率　普通税'!BH32)</f>
        <v>0</v>
      </c>
      <c r="EW30" s="142">
        <f>IF('★徴収率　普通税'!BI32="－",0,'★徴収率　普通税'!BI32)</f>
        <v>0</v>
      </c>
      <c r="EX30" s="127">
        <f>IF('★徴収率　普通税'!BJ32="－",0,'★徴収率　普通税'!BJ32)</f>
        <v>0</v>
      </c>
      <c r="EY30" s="156" t="s">
        <v>258</v>
      </c>
      <c r="EZ30" s="129" t="s">
        <v>258</v>
      </c>
      <c r="FA30" s="156" t="s">
        <v>258</v>
      </c>
      <c r="FB30" s="130" t="s">
        <v>258</v>
      </c>
      <c r="FC30" s="157" t="s">
        <v>258</v>
      </c>
      <c r="FD30" s="130" t="s">
        <v>258</v>
      </c>
      <c r="FE30" s="158" t="s">
        <v>258</v>
      </c>
      <c r="FF30" s="131" t="s">
        <v>258</v>
      </c>
      <c r="FG30" s="158" t="s">
        <v>258</v>
      </c>
      <c r="FH30" s="37">
        <f>'★決算統計　目的税'!U32</f>
        <v>0</v>
      </c>
      <c r="FI30" s="135">
        <f>'★決算統計　目的税'!V32</f>
        <v>0</v>
      </c>
      <c r="FJ30" s="37">
        <f>'★決算統計　目的税'!W32</f>
        <v>0</v>
      </c>
      <c r="FK30" s="135">
        <f>'★決算統計　目的税'!Z32</f>
        <v>0</v>
      </c>
      <c r="FL30" s="37">
        <f>'★決算統計　目的税'!AA32</f>
        <v>0</v>
      </c>
      <c r="FM30" s="135">
        <f>'★決算統計　目的税'!AB32</f>
        <v>0</v>
      </c>
      <c r="FN30" s="131">
        <f>IF('★徴収率　目的税'!I32="－",0,'★徴収率　目的税'!I32)</f>
        <v>0</v>
      </c>
      <c r="FO30" s="158">
        <f>IF('★徴収率　目的税'!J32="－",0,'★徴収率　目的税'!J32)</f>
        <v>0</v>
      </c>
      <c r="FP30" s="131">
        <f>IF('★徴収率　目的税'!K32="－",0,'★徴収率　目的税'!K32)</f>
        <v>0</v>
      </c>
      <c r="FQ30" s="157" t="s">
        <v>258</v>
      </c>
      <c r="FR30" s="130" t="s">
        <v>258</v>
      </c>
      <c r="FS30" s="157" t="s">
        <v>258</v>
      </c>
      <c r="FT30" s="130" t="s">
        <v>258</v>
      </c>
      <c r="FU30" s="157" t="s">
        <v>258</v>
      </c>
      <c r="FV30" s="130" t="s">
        <v>258</v>
      </c>
      <c r="FW30" s="157" t="s">
        <v>258</v>
      </c>
      <c r="FX30" s="130" t="s">
        <v>258</v>
      </c>
      <c r="FY30" s="157" t="s">
        <v>258</v>
      </c>
      <c r="FZ30" s="31">
        <f>'★決算統計　目的税'!AM32</f>
        <v>1677884</v>
      </c>
      <c r="GA30" s="124">
        <f>'★決算統計　目的税'!AN32</f>
        <v>15470</v>
      </c>
      <c r="GB30" s="31">
        <f>'★決算統計　目的税'!AO32</f>
        <v>1693354</v>
      </c>
      <c r="GC30" s="124">
        <f>'★決算統計　目的税'!AR32</f>
        <v>1669968</v>
      </c>
      <c r="GD30" s="31">
        <f>'★決算統計　目的税'!AS32</f>
        <v>8224</v>
      </c>
      <c r="GE30" s="124">
        <f>'★決算統計　目的税'!AT32</f>
        <v>1678192</v>
      </c>
      <c r="GF30" s="127">
        <f>'★徴収率　目的税'!O32</f>
        <v>99.528215299746577</v>
      </c>
      <c r="GG30" s="142">
        <f>'★徴収率　目的税'!P32</f>
        <v>53.160956690368458</v>
      </c>
      <c r="GH30" s="127">
        <f>'★徴収率　目的税'!Q32</f>
        <v>99.104617227112584</v>
      </c>
      <c r="GI30" s="156" t="s">
        <v>258</v>
      </c>
      <c r="GJ30" s="129" t="s">
        <v>258</v>
      </c>
      <c r="GK30" s="156" t="s">
        <v>258</v>
      </c>
      <c r="GL30" s="130" t="s">
        <v>258</v>
      </c>
      <c r="GM30" s="157" t="s">
        <v>258</v>
      </c>
      <c r="GN30" s="130" t="s">
        <v>258</v>
      </c>
      <c r="GO30" s="158" t="s">
        <v>258</v>
      </c>
      <c r="GP30" s="131" t="s">
        <v>258</v>
      </c>
      <c r="GQ30" s="158" t="s">
        <v>258</v>
      </c>
      <c r="GR30" s="31">
        <f>'★決算統計　目的税'!DG32</f>
        <v>18508504</v>
      </c>
      <c r="GS30" s="124">
        <f>'★決算統計　目的税'!DH32</f>
        <v>282402</v>
      </c>
      <c r="GT30" s="31">
        <f>'★決算統計　目的税'!DI32</f>
        <v>18805392</v>
      </c>
      <c r="GU30" s="124">
        <f>'★決算統計　目的税'!DL32</f>
        <v>18375374</v>
      </c>
      <c r="GV30" s="31">
        <f>'★決算統計　目的税'!DM32</f>
        <v>131191</v>
      </c>
      <c r="GW30" s="124">
        <f>'★決算統計　目的税'!DN32</f>
        <v>18521051</v>
      </c>
      <c r="GX30" s="127">
        <f>'★徴収率　目的税'!AM32</f>
        <v>99.280709018946098</v>
      </c>
      <c r="GY30" s="142">
        <f>'★徴収率　目的税'!AN32</f>
        <v>46.455407539606661</v>
      </c>
      <c r="GZ30" s="127">
        <f>'★徴収率　目的税'!AO32</f>
        <v>98.487981532105266</v>
      </c>
      <c r="HA30" s="157" t="s">
        <v>258</v>
      </c>
      <c r="HB30" s="130" t="s">
        <v>258</v>
      </c>
      <c r="HC30" s="157" t="s">
        <v>258</v>
      </c>
      <c r="HD30" s="130" t="s">
        <v>258</v>
      </c>
      <c r="HE30" s="157" t="s">
        <v>258</v>
      </c>
      <c r="HF30" s="130" t="s">
        <v>258</v>
      </c>
      <c r="HG30" s="157" t="s">
        <v>258</v>
      </c>
      <c r="HH30" s="130" t="s">
        <v>258</v>
      </c>
      <c r="HI30" s="157" t="s">
        <v>258</v>
      </c>
      <c r="HJ30" s="31">
        <f>'★決算統計　目的税'!DY32</f>
        <v>1804770</v>
      </c>
      <c r="HK30" s="124">
        <f>'★決算統計　目的税'!DZ32</f>
        <v>588124</v>
      </c>
      <c r="HL30" s="31">
        <f>'★決算統計　目的税'!EA32</f>
        <v>2392894</v>
      </c>
      <c r="HM30" s="124">
        <f>'★決算統計　目的税'!ED32</f>
        <v>1665820</v>
      </c>
      <c r="HN30" s="31">
        <f>'★決算統計　目的税'!EE32</f>
        <v>73902</v>
      </c>
      <c r="HO30" s="124">
        <f>'★決算統計　目的税'!EF32</f>
        <v>1739722</v>
      </c>
      <c r="HP30" s="127">
        <f>'★徴収率　目的税'!AS32</f>
        <v>92.300958016811009</v>
      </c>
      <c r="HQ30" s="142">
        <f>'★徴収率　目的税'!AT32</f>
        <v>12.565717433738463</v>
      </c>
      <c r="HR30" s="142">
        <f>'★徴収率　目的税'!AU32</f>
        <v>72.703680146299831</v>
      </c>
    </row>
    <row r="31" spans="1:226">
      <c r="A31" s="124" t="s">
        <v>25</v>
      </c>
      <c r="B31" s="135">
        <f>'★決算統計　普通税'!U33</f>
        <v>3858325</v>
      </c>
      <c r="C31" s="135">
        <f>'★決算統計　普通税'!V33</f>
        <v>81731</v>
      </c>
      <c r="D31" s="135">
        <f>'★決算統計　普通税'!W33</f>
        <v>3940056</v>
      </c>
      <c r="E31" s="137">
        <f>'★決算統計　普通税'!Z33</f>
        <v>3824986</v>
      </c>
      <c r="F31" s="137">
        <f>'★決算統計　普通税'!AA33</f>
        <v>33560</v>
      </c>
      <c r="G31" s="137">
        <f>'★決算統計　普通税'!AB33</f>
        <v>3858546</v>
      </c>
      <c r="H31" s="139">
        <f>'★徴収率　普通税'!I33</f>
        <v>99.135920379957625</v>
      </c>
      <c r="I31" s="139">
        <f>'★徴収率　普通税'!J33</f>
        <v>41.061531120382725</v>
      </c>
      <c r="J31" s="139">
        <f>'★徴収率　普通税'!K33</f>
        <v>97.931247677697982</v>
      </c>
      <c r="K31" s="135">
        <f>'★決算統計　普通税'!AD33</f>
        <v>94949</v>
      </c>
      <c r="L31" s="135">
        <f>'★決算統計　普通税'!AE33</f>
        <v>1706</v>
      </c>
      <c r="M31" s="135">
        <f>'★決算統計　普通税'!AF33</f>
        <v>96655</v>
      </c>
      <c r="N31" s="124">
        <f>'★決算統計　普通税'!AI33</f>
        <v>94052</v>
      </c>
      <c r="O31" s="124">
        <f>'★決算統計　普通税'!AJ33</f>
        <v>926</v>
      </c>
      <c r="P31" s="124">
        <f>'★決算統計　普通税'!AK33</f>
        <v>94978</v>
      </c>
      <c r="Q31" s="142">
        <f>'★徴収率　普通税'!L33</f>
        <v>99.055282309450334</v>
      </c>
      <c r="R31" s="142">
        <f>'★徴収率　普通税'!M33</f>
        <v>54.279015240328256</v>
      </c>
      <c r="S31" s="142">
        <f>'★徴収率　普通税'!N33</f>
        <v>98.2649630127774</v>
      </c>
      <c r="T31" s="145">
        <f>'★決算統計　普通税'!AM33</f>
        <v>3227796</v>
      </c>
      <c r="U31" s="135">
        <f>'★決算統計　普通税'!AN33</f>
        <v>57979</v>
      </c>
      <c r="V31" s="37">
        <f>'★決算統計　普通税'!AO33</f>
        <v>3285775</v>
      </c>
      <c r="W31" s="124">
        <f>'★決算統計　普通税'!AR33</f>
        <v>3196771</v>
      </c>
      <c r="X31" s="124">
        <f>'★決算統計　普通税'!AS33</f>
        <v>31478</v>
      </c>
      <c r="Y31" s="124">
        <f>'★決算統計　普通税'!AT33</f>
        <v>3228249</v>
      </c>
      <c r="Z31" s="142">
        <f>'★徴収率　普通税'!O33</f>
        <v>99.038817818722123</v>
      </c>
      <c r="AA31" s="127">
        <f>'★徴収率　普通税'!P33</f>
        <v>54.292071267182948</v>
      </c>
      <c r="AB31" s="142">
        <f>'★徴収率　普通税'!Q33</f>
        <v>98.249241046632832</v>
      </c>
      <c r="AC31" s="37">
        <f>'★決算統計　普通税'!AV33</f>
        <v>25977</v>
      </c>
      <c r="AD31" s="135">
        <f>'★決算統計　普通税'!AW33</f>
        <v>0</v>
      </c>
      <c r="AE31" s="37">
        <f>'★決算統計　普通税'!AX33</f>
        <v>25977</v>
      </c>
      <c r="AF31" s="124">
        <f>'★決算統計　普通税'!BA33</f>
        <v>25977</v>
      </c>
      <c r="AG31" s="31">
        <f>'★決算統計　普通税'!BB33</f>
        <v>0</v>
      </c>
      <c r="AH31" s="124">
        <f>'★決算統計　普通税'!BC33</f>
        <v>25977</v>
      </c>
      <c r="AI31" s="127">
        <f>'★徴収率　普通税'!R33</f>
        <v>100</v>
      </c>
      <c r="AJ31" s="142">
        <f>IF('★徴収率　普通税'!S33="－",0,'★徴収率　普通税'!S33)</f>
        <v>0</v>
      </c>
      <c r="AK31" s="142">
        <f>'★徴収率　普通税'!T33</f>
        <v>100</v>
      </c>
      <c r="AL31" s="135">
        <f>'★決算統計　普通税'!BE33</f>
        <v>165259</v>
      </c>
      <c r="AM31" s="37">
        <f>'★決算統計　普通税'!BF33</f>
        <v>6802</v>
      </c>
      <c r="AN31" s="135">
        <f>'★決算統計　普通税'!BG33</f>
        <v>172061</v>
      </c>
      <c r="AO31" s="31">
        <f>'★決算統計　普通税'!BJ33</f>
        <v>164821</v>
      </c>
      <c r="AP31" s="124">
        <f>'★決算統計　普通税'!BK33</f>
        <v>357</v>
      </c>
      <c r="AQ31" s="31">
        <f>'★決算統計　普通税'!BL33</f>
        <v>165178</v>
      </c>
      <c r="AR31" s="142">
        <f>'★徴収率　普通税'!U33</f>
        <v>99.734961484699767</v>
      </c>
      <c r="AS31" s="127">
        <f>'★徴収率　普通税'!V33</f>
        <v>5.2484563363716559</v>
      </c>
      <c r="AT31" s="142">
        <f>'★徴収率　普通税'!W33</f>
        <v>95.999674534031527</v>
      </c>
      <c r="AU31" s="37">
        <f>'★決算統計　普通税'!BN33</f>
        <v>370321</v>
      </c>
      <c r="AV31" s="135">
        <f>'★決算統計　普通税'!BO33</f>
        <v>15244</v>
      </c>
      <c r="AW31" s="135">
        <f>'★決算統計　普通税'!BP33</f>
        <v>385565</v>
      </c>
      <c r="AX31" s="124">
        <f>'★決算統計　普通税'!BS33</f>
        <v>369342</v>
      </c>
      <c r="AY31" s="31">
        <f>'★決算統計　普通税'!BT33</f>
        <v>799</v>
      </c>
      <c r="AZ31" s="124">
        <f>'★決算統計　普通税'!BU33</f>
        <v>370141</v>
      </c>
      <c r="BA31" s="127">
        <f>'★徴収率　普通税'!X33</f>
        <v>99.735634760113527</v>
      </c>
      <c r="BB31" s="142">
        <f>IF('★徴収率　普通税'!Y33="－",0,'★徴収率　普通税'!Y33)</f>
        <v>5.2414064549986881</v>
      </c>
      <c r="BC31" s="127">
        <f>'★徴収率　普通税'!Z33</f>
        <v>95.999636896502537</v>
      </c>
      <c r="BD31" s="135">
        <f>'★決算統計　普通税'!BW33</f>
        <v>5141958</v>
      </c>
      <c r="BE31" s="37">
        <f>'★決算統計　普通税'!BX33</f>
        <v>79245</v>
      </c>
      <c r="BF31" s="135">
        <f>'★決算統計　普通税'!BY33</f>
        <v>5221203</v>
      </c>
      <c r="BG31" s="31">
        <f>'★決算統計　普通税'!CB33</f>
        <v>5122653</v>
      </c>
      <c r="BH31" s="124">
        <f>'★決算統計　普通税'!CC33</f>
        <v>29216</v>
      </c>
      <c r="BI31" s="124">
        <f>'★決算統計　普通税'!CD33</f>
        <v>5151869</v>
      </c>
      <c r="BJ31" s="142">
        <f>'★徴収率　普通税'!AA33</f>
        <v>99.624559360461518</v>
      </c>
      <c r="BK31" s="127">
        <f>'★徴収率　普通税'!AB33</f>
        <v>36.867941195028074</v>
      </c>
      <c r="BL31" s="142">
        <f>'★徴収率　普通税'!AC33</f>
        <v>98.67206848689851</v>
      </c>
      <c r="BM31" s="37">
        <f>'★決算統計　普通税'!CF33</f>
        <v>5080169</v>
      </c>
      <c r="BN31" s="135">
        <f>'★決算統計　普通税'!CG33</f>
        <v>79245</v>
      </c>
      <c r="BO31" s="37">
        <f>'★決算統計　普通税'!CH33</f>
        <v>5159414</v>
      </c>
      <c r="BP31" s="124">
        <f>'★決算統計　普通税'!CK33</f>
        <v>5060864</v>
      </c>
      <c r="BQ31" s="31">
        <f>'★決算統計　普通税'!CL33</f>
        <v>29216</v>
      </c>
      <c r="BR31" s="124">
        <f>'★決算統計　普通税'!CM33</f>
        <v>5090080</v>
      </c>
      <c r="BS31" s="127">
        <f>'★徴収率　普通税'!AD33</f>
        <v>99.61999295692722</v>
      </c>
      <c r="BT31" s="142">
        <f>'★徴収率　普通税'!AE33</f>
        <v>36.867941195028074</v>
      </c>
      <c r="BU31" s="142">
        <f>'★徴収率　普通税'!AF33</f>
        <v>98.656165215662085</v>
      </c>
      <c r="BV31" s="135">
        <f>'★決算統計　普通税'!CO33</f>
        <v>2270710</v>
      </c>
      <c r="BW31" s="135">
        <f>'★決算統計　普通税'!CP33</f>
        <v>33378</v>
      </c>
      <c r="BX31" s="37">
        <f>'★決算統計　普通税'!CQ33</f>
        <v>2304088</v>
      </c>
      <c r="BY31" s="124">
        <f>'★決算統計　普通税'!CT33</f>
        <v>2262125</v>
      </c>
      <c r="BZ31" s="31">
        <f>'★決算統計　普通税'!CU33</f>
        <v>13072</v>
      </c>
      <c r="CA31" s="124">
        <f>'★決算統計　普通税'!CV33</f>
        <v>2275197</v>
      </c>
      <c r="CB31" s="127">
        <f>'★徴収率　普通税'!AG33</f>
        <v>99.621924420115292</v>
      </c>
      <c r="CC31" s="142">
        <f>'★徴収率　普通税'!AH33</f>
        <v>39.163520882018091</v>
      </c>
      <c r="CD31" s="127">
        <f>'★徴収率　普通税'!AI33</f>
        <v>98.746098239303365</v>
      </c>
      <c r="CE31" s="135">
        <f>'★決算統計　普通税'!CX33</f>
        <v>1495695</v>
      </c>
      <c r="CF31" s="37">
        <f>'★決算統計　普通税'!CY33</f>
        <v>21985</v>
      </c>
      <c r="CG31" s="135">
        <f>'★決算統計　普通税'!CZ33</f>
        <v>1517680</v>
      </c>
      <c r="CH31" s="124">
        <f>'★決算統計　普通税'!DC33</f>
        <v>1489949</v>
      </c>
      <c r="CI31" s="31">
        <f>'★決算統計　普通税'!DD33</f>
        <v>8610</v>
      </c>
      <c r="CJ31" s="124">
        <f>'★決算統計　普通税'!DE33</f>
        <v>1498559</v>
      </c>
      <c r="CK31" s="127">
        <f>'★徴収率　普通税'!AJ33</f>
        <v>99.615830767636453</v>
      </c>
      <c r="CL31" s="142">
        <f>'★徴収率　普通税'!AK33</f>
        <v>39.1630657266318</v>
      </c>
      <c r="CM31" s="127">
        <f>'★徴収率　普通税'!AL33</f>
        <v>98.74011649359548</v>
      </c>
      <c r="CN31" s="135">
        <f>'★決算統計　普通税'!DG33</f>
        <v>1313764</v>
      </c>
      <c r="CO31" s="37">
        <f>'★決算統計　普通税'!DH33</f>
        <v>23882</v>
      </c>
      <c r="CP31" s="135">
        <f>'★決算統計　普通税'!DI33</f>
        <v>1337646</v>
      </c>
      <c r="CQ31" s="31">
        <f>'★決算統計　普通税'!DL33</f>
        <v>1308790</v>
      </c>
      <c r="CR31" s="124">
        <f>'★決算統計　普通税'!DM33</f>
        <v>7534</v>
      </c>
      <c r="CS31" s="124">
        <f>'★決算統計　普通税'!DN33</f>
        <v>1316324</v>
      </c>
      <c r="CT31" s="142">
        <f>IF('★徴収率　普通税'!AM33="－",0,'★徴収率　普通税'!AM33)</f>
        <v>99.621393187817603</v>
      </c>
      <c r="CU31" s="127">
        <f>IF('★徴収率　普通税'!AN33="－",0,'★徴収率　普通税'!AN33)</f>
        <v>31.546771627166905</v>
      </c>
      <c r="CV31" s="142">
        <f>IF('★徴収率　普通税'!AO33="－",0,'★徴収率　普通税'!AO33)</f>
        <v>98.406005774322963</v>
      </c>
      <c r="CW31" s="37">
        <f>'★決算統計　普通税'!DP33</f>
        <v>61789</v>
      </c>
      <c r="CX31" s="135">
        <f>'★決算統計　普通税'!DQ33</f>
        <v>0</v>
      </c>
      <c r="CY31" s="37">
        <f>'★決算統計　普通税'!DR33</f>
        <v>61789</v>
      </c>
      <c r="CZ31" s="124">
        <f>'★決算統計　普通税'!DU33</f>
        <v>61789</v>
      </c>
      <c r="DA31" s="31">
        <f>'★決算統計　普通税'!DV33</f>
        <v>0</v>
      </c>
      <c r="DB31" s="124">
        <f>'★決算統計　普通税'!DW33</f>
        <v>61789</v>
      </c>
      <c r="DC31" s="127">
        <f>IF('★徴収率　普通税'!AP33="－",0,'★徴収率　普通税'!AP33)</f>
        <v>100</v>
      </c>
      <c r="DD31" s="142">
        <f>IF('★徴収率　普通税'!AQ33="－",0,'★徴収率　普通税'!AQ33)</f>
        <v>0</v>
      </c>
      <c r="DE31" s="142">
        <f>'★徴収率　普通税'!AR33</f>
        <v>100</v>
      </c>
      <c r="DF31" s="152" t="s">
        <v>258</v>
      </c>
      <c r="DG31" s="152" t="s">
        <v>258</v>
      </c>
      <c r="DH31" s="37">
        <f>'★決算統計　普通税'!EA33</f>
        <v>96901</v>
      </c>
      <c r="DI31" s="152" t="s">
        <v>258</v>
      </c>
      <c r="DJ31" s="128" t="s">
        <v>258</v>
      </c>
      <c r="DK31" s="124">
        <f>'★決算統計　普通税'!EF33</f>
        <v>89057</v>
      </c>
      <c r="DL31" s="127" t="str">
        <f>'★徴収率　普通税'!AS33</f>
        <v>－</v>
      </c>
      <c r="DM31" s="142" t="str">
        <f>'★徴収率　普通税'!AT33</f>
        <v>－</v>
      </c>
      <c r="DN31" s="142">
        <f>'★徴収率　普通税'!AU33</f>
        <v>91.905140297829746</v>
      </c>
      <c r="DO31" s="152" t="s">
        <v>258</v>
      </c>
      <c r="DP31" s="128" t="s">
        <v>258</v>
      </c>
      <c r="DQ31" s="124">
        <f>'★決算統計　普通税'!EJ33</f>
        <v>4016</v>
      </c>
      <c r="DR31" s="128" t="s">
        <v>258</v>
      </c>
      <c r="DS31" s="152" t="s">
        <v>258</v>
      </c>
      <c r="DT31" s="31">
        <f>'★決算統計　普通税'!EO33</f>
        <v>4016</v>
      </c>
      <c r="DU31" s="142" t="str">
        <f>'★徴収率　普通税'!AV33</f>
        <v>－</v>
      </c>
      <c r="DV31" s="127" t="str">
        <f>'★徴収率　普通税'!AW33</f>
        <v>－</v>
      </c>
      <c r="DW31" s="142">
        <f>'★徴収率　普通税'!AX33</f>
        <v>100</v>
      </c>
      <c r="DX31" s="31">
        <f>'★決算統計　普通税'!EQ33</f>
        <v>85545</v>
      </c>
      <c r="DY31" s="124">
        <f>'★決算統計　普通税'!ER33</f>
        <v>7340</v>
      </c>
      <c r="DZ31" s="31">
        <f>'★決算統計　普通税'!ES33</f>
        <v>92885</v>
      </c>
      <c r="EA31" s="124">
        <f>'★決算統計　普通税'!EV33</f>
        <v>83389</v>
      </c>
      <c r="EB31" s="31">
        <f>'★決算統計　普通税'!EW33</f>
        <v>1652</v>
      </c>
      <c r="EC31" s="124">
        <f>'★決算統計　普通税'!EX33</f>
        <v>85041</v>
      </c>
      <c r="ED31" s="127">
        <f>'★徴収率　普通税'!AY33</f>
        <v>97.479689052545453</v>
      </c>
      <c r="EE31" s="142">
        <f>'★徴収率　普通税'!AZ33</f>
        <v>22.506811989100818</v>
      </c>
      <c r="EF31" s="127">
        <f>'★徴収率　普通税'!BA33</f>
        <v>91.555148839963394</v>
      </c>
      <c r="EG31" s="135">
        <f>'★決算統計　普通税'!EZ33</f>
        <v>380683</v>
      </c>
      <c r="EH31" s="37">
        <f>'★決算統計　普通税'!FA33</f>
        <v>0</v>
      </c>
      <c r="EI31" s="135">
        <f>'★決算統計　普通税'!FB33</f>
        <v>380683</v>
      </c>
      <c r="EJ31" s="31">
        <f>'★決算統計　普通税'!FE33</f>
        <v>380683</v>
      </c>
      <c r="EK31" s="124">
        <f>'★決算統計　普通税'!FF33</f>
        <v>0</v>
      </c>
      <c r="EL31" s="31">
        <f>'★決算統計　普通税'!FG33</f>
        <v>380683</v>
      </c>
      <c r="EM31" s="142">
        <f>IF('★徴収率　普通税'!BB33="－",0,'★徴収率　普通税'!BB33)</f>
        <v>100</v>
      </c>
      <c r="EN31" s="127">
        <f>IF('★徴収率　普通税'!BC33="－",0,'★徴収率　普通税'!BC33)</f>
        <v>0</v>
      </c>
      <c r="EO31" s="142">
        <f>IF('★徴収率　普通税'!BD33="－",0,'★徴収率　普通税'!BD33)</f>
        <v>100</v>
      </c>
      <c r="EP31" s="37">
        <f>'★決算統計　普通税'!FR33</f>
        <v>0</v>
      </c>
      <c r="EQ31" s="135">
        <f>'★決算統計　普通税'!FS33</f>
        <v>0</v>
      </c>
      <c r="ER31" s="37">
        <f>'★決算統計　普通税'!FT33</f>
        <v>0</v>
      </c>
      <c r="ES31" s="124">
        <f>'★決算統計　普通税'!FW33</f>
        <v>0</v>
      </c>
      <c r="ET31" s="31">
        <f>'★決算統計　普通税'!FX33</f>
        <v>0</v>
      </c>
      <c r="EU31" s="124">
        <f>'★決算統計　普通税'!FY33</f>
        <v>0</v>
      </c>
      <c r="EV31" s="127">
        <f>IF('★徴収率　普通税'!BH33="－",0,'★徴収率　普通税'!BH33)</f>
        <v>0</v>
      </c>
      <c r="EW31" s="142">
        <f>IF('★徴収率　普通税'!BI33="－",0,'★徴収率　普通税'!BI33)</f>
        <v>0</v>
      </c>
      <c r="EX31" s="127">
        <f>IF('★徴収率　普通税'!BJ33="－",0,'★徴収率　普通税'!BJ33)</f>
        <v>0</v>
      </c>
      <c r="EY31" s="156" t="s">
        <v>258</v>
      </c>
      <c r="EZ31" s="129" t="s">
        <v>258</v>
      </c>
      <c r="FA31" s="156" t="s">
        <v>258</v>
      </c>
      <c r="FB31" s="130" t="s">
        <v>258</v>
      </c>
      <c r="FC31" s="157" t="s">
        <v>258</v>
      </c>
      <c r="FD31" s="130" t="s">
        <v>258</v>
      </c>
      <c r="FE31" s="158" t="s">
        <v>258</v>
      </c>
      <c r="FF31" s="131" t="s">
        <v>258</v>
      </c>
      <c r="FG31" s="158" t="s">
        <v>258</v>
      </c>
      <c r="FH31" s="131" t="s">
        <v>258</v>
      </c>
      <c r="FI31" s="158" t="s">
        <v>258</v>
      </c>
      <c r="FJ31" s="131" t="s">
        <v>258</v>
      </c>
      <c r="FK31" s="158" t="s">
        <v>258</v>
      </c>
      <c r="FL31" s="131" t="s">
        <v>258</v>
      </c>
      <c r="FM31" s="158" t="s">
        <v>258</v>
      </c>
      <c r="FN31" s="131" t="str">
        <f>'★徴収率　目的税'!I33</f>
        <v>－</v>
      </c>
      <c r="FO31" s="158" t="str">
        <f>'★徴収率　目的税'!J33</f>
        <v>－</v>
      </c>
      <c r="FP31" s="131" t="str">
        <f>'★徴収率　目的税'!K33</f>
        <v>－</v>
      </c>
      <c r="FQ31" s="157" t="s">
        <v>258</v>
      </c>
      <c r="FR31" s="130" t="s">
        <v>258</v>
      </c>
      <c r="FS31" s="157" t="s">
        <v>258</v>
      </c>
      <c r="FT31" s="130" t="s">
        <v>258</v>
      </c>
      <c r="FU31" s="157" t="s">
        <v>258</v>
      </c>
      <c r="FV31" s="130" t="s">
        <v>258</v>
      </c>
      <c r="FW31" s="157" t="s">
        <v>258</v>
      </c>
      <c r="FX31" s="130" t="s">
        <v>258</v>
      </c>
      <c r="FY31" s="157" t="s">
        <v>258</v>
      </c>
      <c r="FZ31" s="31">
        <f>'★決算統計　目的税'!AM33</f>
        <v>928861</v>
      </c>
      <c r="GA31" s="124">
        <f>'★決算統計　目的税'!AN33</f>
        <v>13642</v>
      </c>
      <c r="GB31" s="31">
        <f>'★決算統計　目的税'!AO33</f>
        <v>942503</v>
      </c>
      <c r="GC31" s="124">
        <f>'★決算統計　目的税'!AR33</f>
        <v>925349</v>
      </c>
      <c r="GD31" s="31">
        <f>'★決算統計　目的税'!AS33</f>
        <v>5335</v>
      </c>
      <c r="GE31" s="124">
        <f>'★決算統計　目的税'!AT33</f>
        <v>930684</v>
      </c>
      <c r="GF31" s="127">
        <f>'★徴収率　目的税'!O33</f>
        <v>99.621902523628407</v>
      </c>
      <c r="GG31" s="142">
        <f>'★徴収率　目的税'!P33</f>
        <v>39.107169036798126</v>
      </c>
      <c r="GH31" s="127">
        <f>'★徴収率　目的税'!Q33</f>
        <v>98.745998686476327</v>
      </c>
      <c r="GI31" s="156" t="s">
        <v>258</v>
      </c>
      <c r="GJ31" s="129" t="s">
        <v>258</v>
      </c>
      <c r="GK31" s="156" t="s">
        <v>258</v>
      </c>
      <c r="GL31" s="130" t="s">
        <v>258</v>
      </c>
      <c r="GM31" s="157" t="s">
        <v>258</v>
      </c>
      <c r="GN31" s="130" t="s">
        <v>258</v>
      </c>
      <c r="GO31" s="158" t="s">
        <v>258</v>
      </c>
      <c r="GP31" s="131" t="s">
        <v>258</v>
      </c>
      <c r="GQ31" s="158" t="s">
        <v>258</v>
      </c>
      <c r="GR31" s="31">
        <f>'★決算統計　目的税'!DG33</f>
        <v>10395372</v>
      </c>
      <c r="GS31" s="124">
        <f>'★決算統計　目的税'!DH33</f>
        <v>181958</v>
      </c>
      <c r="GT31" s="31">
        <f>'★決算統計　目的税'!DI33</f>
        <v>10581346</v>
      </c>
      <c r="GU31" s="124">
        <f>'★決算統計　目的税'!DL33</f>
        <v>10337060</v>
      </c>
      <c r="GV31" s="31">
        <f>'★決算統計　目的税'!DM33</f>
        <v>69763</v>
      </c>
      <c r="GW31" s="124">
        <f>'★決算統計　目的税'!DN33</f>
        <v>10410839</v>
      </c>
      <c r="GX31" s="127">
        <f>'★徴収率　目的税'!AM33</f>
        <v>99.43905807315025</v>
      </c>
      <c r="GY31" s="142">
        <f>'★徴収率　目的税'!AN33</f>
        <v>38.340166412029149</v>
      </c>
      <c r="GZ31" s="127">
        <f>'★徴収率　目的税'!AO33</f>
        <v>98.388607649726225</v>
      </c>
      <c r="HA31" s="157" t="s">
        <v>258</v>
      </c>
      <c r="HB31" s="130" t="s">
        <v>258</v>
      </c>
      <c r="HC31" s="157" t="s">
        <v>258</v>
      </c>
      <c r="HD31" s="130" t="s">
        <v>258</v>
      </c>
      <c r="HE31" s="157" t="s">
        <v>258</v>
      </c>
      <c r="HF31" s="130" t="s">
        <v>258</v>
      </c>
      <c r="HG31" s="157" t="s">
        <v>258</v>
      </c>
      <c r="HH31" s="130" t="s">
        <v>258</v>
      </c>
      <c r="HI31" s="157" t="s">
        <v>258</v>
      </c>
      <c r="HJ31" s="31">
        <f>'★決算統計　目的税'!DY33</f>
        <v>1168418</v>
      </c>
      <c r="HK31" s="124">
        <f>'★決算統計　目的税'!DZ33</f>
        <v>627357</v>
      </c>
      <c r="HL31" s="31">
        <f>'★決算統計　目的税'!EA33</f>
        <v>1795775</v>
      </c>
      <c r="HM31" s="124">
        <f>'★決算統計　目的税'!ED33</f>
        <v>1100813</v>
      </c>
      <c r="HN31" s="31">
        <f>'★決算統計　目的税'!EE33</f>
        <v>50657</v>
      </c>
      <c r="HO31" s="124">
        <f>'★決算統計　目的税'!EF33</f>
        <v>1151470</v>
      </c>
      <c r="HP31" s="127">
        <f>'★徴収率　目的税'!AS33</f>
        <v>94.213971369835122</v>
      </c>
      <c r="HQ31" s="142">
        <f>'★徴収率　目的税'!AT33</f>
        <v>8.0746688089875462</v>
      </c>
      <c r="HR31" s="142">
        <f>'★徴収率　目的税'!AU33</f>
        <v>64.121061937046676</v>
      </c>
    </row>
    <row r="32" spans="1:226">
      <c r="A32" s="124" t="s">
        <v>23</v>
      </c>
      <c r="B32" s="135">
        <f>'★決算統計　普通税'!U34</f>
        <v>4069037</v>
      </c>
      <c r="C32" s="135">
        <f>'★決算統計　普通税'!V34</f>
        <v>32240</v>
      </c>
      <c r="D32" s="135">
        <f>'★決算統計　普通税'!W34</f>
        <v>4101277</v>
      </c>
      <c r="E32" s="137">
        <f>'★決算統計　普通税'!Z34</f>
        <v>4042306</v>
      </c>
      <c r="F32" s="137">
        <f>'★決算統計　普通税'!AA34</f>
        <v>28267</v>
      </c>
      <c r="G32" s="137">
        <f>'★決算統計　普通税'!AB34</f>
        <v>4070573</v>
      </c>
      <c r="H32" s="139">
        <f>'★徴収率　普通税'!I34</f>
        <v>99.343063235846714</v>
      </c>
      <c r="I32" s="139">
        <f>'★徴収率　普通税'!J34</f>
        <v>87.676799007444174</v>
      </c>
      <c r="J32" s="139">
        <f>'★徴収率　普通税'!K34</f>
        <v>99.251355126708091</v>
      </c>
      <c r="K32" s="135">
        <f>'★決算統計　普通税'!AD34</f>
        <v>105565</v>
      </c>
      <c r="L32" s="135">
        <f>'★決算統計　普通税'!AE34</f>
        <v>800</v>
      </c>
      <c r="M32" s="135">
        <f>'★決算統計　普通税'!AF34</f>
        <v>106365</v>
      </c>
      <c r="N32" s="124">
        <f>'★決算統計　普通税'!AI34</f>
        <v>104988</v>
      </c>
      <c r="O32" s="124">
        <f>'★決算統計　普通税'!AJ34</f>
        <v>728</v>
      </c>
      <c r="P32" s="124">
        <f>'★決算統計　普通税'!AK34</f>
        <v>105716</v>
      </c>
      <c r="Q32" s="142">
        <f>'★徴収率　普通税'!L34</f>
        <v>99.453417325818222</v>
      </c>
      <c r="R32" s="142">
        <f>'★徴収率　普通税'!M34</f>
        <v>91</v>
      </c>
      <c r="S32" s="142">
        <f>'★徴収率　普通税'!N34</f>
        <v>99.38983688243313</v>
      </c>
      <c r="T32" s="145">
        <f>'★決算統計　普通税'!AM34</f>
        <v>3510496</v>
      </c>
      <c r="U32" s="135">
        <f>'★決算統計　普通税'!AN34</f>
        <v>30110</v>
      </c>
      <c r="V32" s="37">
        <f>'★決算統計　普通税'!AO34</f>
        <v>3540606</v>
      </c>
      <c r="W32" s="124">
        <f>'★決算統計　普通税'!AR34</f>
        <v>3484917</v>
      </c>
      <c r="X32" s="124">
        <f>'★決算統計　普通税'!AS34</f>
        <v>27434</v>
      </c>
      <c r="Y32" s="124">
        <f>'★決算統計　普通税'!AT34</f>
        <v>3512351</v>
      </c>
      <c r="Z32" s="142">
        <f>'★徴収率　普通税'!O34</f>
        <v>99.271356526257264</v>
      </c>
      <c r="AA32" s="127">
        <f>'★徴収率　普通税'!P34</f>
        <v>91.11258718033875</v>
      </c>
      <c r="AB32" s="142">
        <f>'★徴収率　普通税'!Q34</f>
        <v>99.201972769633215</v>
      </c>
      <c r="AC32" s="37">
        <f>'★決算統計　普通税'!AV34</f>
        <v>23408</v>
      </c>
      <c r="AD32" s="135">
        <f>'★決算統計　普通税'!AW34</f>
        <v>0</v>
      </c>
      <c r="AE32" s="37">
        <f>'★決算統計　普通税'!AX34</f>
        <v>23408</v>
      </c>
      <c r="AF32" s="124">
        <f>'★決算統計　普通税'!BA34</f>
        <v>23408</v>
      </c>
      <c r="AG32" s="31">
        <f>'★決算統計　普通税'!BB34</f>
        <v>0</v>
      </c>
      <c r="AH32" s="124">
        <f>'★決算統計　普通税'!BC34</f>
        <v>23408</v>
      </c>
      <c r="AI32" s="127">
        <f>'★徴収率　普通税'!R34</f>
        <v>100</v>
      </c>
      <c r="AJ32" s="142">
        <f>IF('★徴収率　普通税'!S34="－",0,'★徴収率　普通税'!S34)</f>
        <v>0</v>
      </c>
      <c r="AK32" s="142">
        <f>'★徴収率　普通税'!T34</f>
        <v>100</v>
      </c>
      <c r="AL32" s="135">
        <f>'★決算統計　普通税'!BE34</f>
        <v>157954</v>
      </c>
      <c r="AM32" s="37">
        <f>'★決算統計　普通税'!BF34</f>
        <v>953</v>
      </c>
      <c r="AN32" s="135">
        <f>'★決算統計　普通税'!BG34</f>
        <v>158907</v>
      </c>
      <c r="AO32" s="31">
        <f>'★決算統計　普通税'!BJ34</f>
        <v>157539</v>
      </c>
      <c r="AP32" s="124">
        <f>'★決算統計　普通税'!BK34</f>
        <v>105</v>
      </c>
      <c r="AQ32" s="31">
        <f>'★決算統計　普通税'!BL34</f>
        <v>157644</v>
      </c>
      <c r="AR32" s="142">
        <f>'★徴収率　普通税'!U34</f>
        <v>99.737265279764998</v>
      </c>
      <c r="AS32" s="127">
        <f>'★徴収率　普通税'!V34</f>
        <v>11.017838405036725</v>
      </c>
      <c r="AT32" s="142">
        <f>'★徴収率　普通税'!W34</f>
        <v>99.205195491702696</v>
      </c>
      <c r="AU32" s="37">
        <f>'★決算統計　普通税'!BN34</f>
        <v>295022</v>
      </c>
      <c r="AV32" s="135">
        <f>'★決算統計　普通税'!BO34</f>
        <v>377</v>
      </c>
      <c r="AW32" s="135">
        <f>'★決算統計　普通税'!BP34</f>
        <v>295399</v>
      </c>
      <c r="AX32" s="124">
        <f>'★決算統計　普通税'!BS34</f>
        <v>294862</v>
      </c>
      <c r="AY32" s="31">
        <f>'★決算統計　普通税'!BT34</f>
        <v>0</v>
      </c>
      <c r="AZ32" s="124">
        <f>'★決算統計　普通税'!BU34</f>
        <v>294862</v>
      </c>
      <c r="BA32" s="127">
        <f>'★徴収率　普通税'!X34</f>
        <v>99.945766756377481</v>
      </c>
      <c r="BB32" s="142">
        <f>IF('★徴収率　普通税'!Y34="－",0,'★徴収率　普通税'!Y34)</f>
        <v>0</v>
      </c>
      <c r="BC32" s="127">
        <f>'★徴収率　普通税'!Z34</f>
        <v>99.818211977697956</v>
      </c>
      <c r="BD32" s="135">
        <f>'★決算統計　普通税'!BW34</f>
        <v>3227874</v>
      </c>
      <c r="BE32" s="37">
        <f>'★決算統計　普通税'!BX34</f>
        <v>29097</v>
      </c>
      <c r="BF32" s="135">
        <f>'★決算統計　普通税'!BY34</f>
        <v>3256971</v>
      </c>
      <c r="BG32" s="31">
        <f>'★決算統計　普通税'!CB34</f>
        <v>3219666</v>
      </c>
      <c r="BH32" s="124">
        <f>'★決算統計　普通税'!CC34</f>
        <v>10938</v>
      </c>
      <c r="BI32" s="124">
        <f>'★決算統計　普通税'!CD34</f>
        <v>3230604</v>
      </c>
      <c r="BJ32" s="142">
        <f>'★徴収率　普通税'!AA34</f>
        <v>99.745714981439789</v>
      </c>
      <c r="BK32" s="127">
        <f>'★徴収率　普通税'!AB34</f>
        <v>37.591504278791625</v>
      </c>
      <c r="BL32" s="142">
        <f>'★徴収率　普通税'!AC34</f>
        <v>99.190444127380928</v>
      </c>
      <c r="BM32" s="37">
        <f>'★決算統計　普通税'!CF34</f>
        <v>3194867</v>
      </c>
      <c r="BN32" s="135">
        <f>'★決算統計　普通税'!CG34</f>
        <v>29097</v>
      </c>
      <c r="BO32" s="37">
        <f>'★決算統計　普通税'!CH34</f>
        <v>3223964</v>
      </c>
      <c r="BP32" s="124">
        <f>'★決算統計　普通税'!CK34</f>
        <v>3186659</v>
      </c>
      <c r="BQ32" s="31">
        <f>'★決算統計　普通税'!CL34</f>
        <v>10938</v>
      </c>
      <c r="BR32" s="124">
        <f>'★決算統計　普通税'!CM34</f>
        <v>3197597</v>
      </c>
      <c r="BS32" s="127">
        <f>'★徴収率　普通税'!AD34</f>
        <v>99.743087896929666</v>
      </c>
      <c r="BT32" s="142">
        <f>'★徴収率　普通税'!AE34</f>
        <v>37.591504278791625</v>
      </c>
      <c r="BU32" s="142">
        <f>'★徴収率　普通税'!AF34</f>
        <v>99.182155880152507</v>
      </c>
      <c r="BV32" s="135">
        <f>'★決算統計　普通税'!CO34</f>
        <v>1239688</v>
      </c>
      <c r="BW32" s="135">
        <f>'★決算統計　普通税'!CP34</f>
        <v>13214</v>
      </c>
      <c r="BX32" s="37">
        <f>'★決算統計　普通税'!CQ34</f>
        <v>1252902</v>
      </c>
      <c r="BY32" s="124">
        <f>'★決算統計　普通税'!CT34</f>
        <v>1237225</v>
      </c>
      <c r="BZ32" s="31">
        <f>'★決算統計　普通税'!CU34</f>
        <v>5001</v>
      </c>
      <c r="CA32" s="124">
        <f>'★決算統計　普通税'!CV34</f>
        <v>1242226</v>
      </c>
      <c r="CB32" s="127">
        <f>'★徴収率　普通税'!AG34</f>
        <v>99.801320977536278</v>
      </c>
      <c r="CC32" s="142">
        <f>'★徴収率　普通税'!AH34</f>
        <v>37.846223702134104</v>
      </c>
      <c r="CD32" s="127">
        <f>'★徴収率　普通税'!AI34</f>
        <v>99.147898239447301</v>
      </c>
      <c r="CE32" s="135">
        <f>'★決算統計　普通税'!CX34</f>
        <v>1580999</v>
      </c>
      <c r="CF32" s="37">
        <f>'★決算統計　普通税'!CY34</f>
        <v>15684</v>
      </c>
      <c r="CG32" s="135">
        <f>'★決算統計　普通税'!CZ34</f>
        <v>1596683</v>
      </c>
      <c r="CH32" s="124">
        <f>'★決算統計　普通税'!DC34</f>
        <v>1577858</v>
      </c>
      <c r="CI32" s="31">
        <f>'★決算統計　普通税'!DD34</f>
        <v>5937</v>
      </c>
      <c r="CJ32" s="124">
        <f>'★決算統計　普通税'!DE34</f>
        <v>1583795</v>
      </c>
      <c r="CK32" s="127">
        <f>'★徴収率　普通税'!AJ34</f>
        <v>99.801328147582637</v>
      </c>
      <c r="CL32" s="142">
        <f>'★徴収率　普通税'!AK34</f>
        <v>37.853863810252484</v>
      </c>
      <c r="CM32" s="127">
        <f>'★徴収率　普通税'!AL34</f>
        <v>99.192826628704637</v>
      </c>
      <c r="CN32" s="135">
        <f>'★決算統計　普通税'!DG34</f>
        <v>374180</v>
      </c>
      <c r="CO32" s="37">
        <f>'★決算統計　普通税'!DH34</f>
        <v>199</v>
      </c>
      <c r="CP32" s="135">
        <f>'★決算統計　普通税'!DI34</f>
        <v>374379</v>
      </c>
      <c r="CQ32" s="31">
        <f>'★決算統計　普通税'!DL34</f>
        <v>371576</v>
      </c>
      <c r="CR32" s="124">
        <f>'★決算統計　普通税'!DM34</f>
        <v>0</v>
      </c>
      <c r="CS32" s="124">
        <f>'★決算統計　普通税'!DN34</f>
        <v>371576</v>
      </c>
      <c r="CT32" s="142">
        <f>IF('★徴収率　普通税'!AM34="－",0,'★徴収率　普通税'!AM34)</f>
        <v>99.30407825110909</v>
      </c>
      <c r="CU32" s="127">
        <f>IF('★徴収率　普通税'!AN34="－",0,'★徴収率　普通税'!AN34)</f>
        <v>0</v>
      </c>
      <c r="CV32" s="142">
        <f>IF('★徴収率　普通税'!AO34="－",0,'★徴収率　普通税'!AO34)</f>
        <v>99.251293475328467</v>
      </c>
      <c r="CW32" s="37">
        <f>'★決算統計　普通税'!DP34</f>
        <v>33007</v>
      </c>
      <c r="CX32" s="135">
        <f>'★決算統計　普通税'!DQ34</f>
        <v>0</v>
      </c>
      <c r="CY32" s="37">
        <f>'★決算統計　普通税'!DR34</f>
        <v>33007</v>
      </c>
      <c r="CZ32" s="124">
        <f>'★決算統計　普通税'!DU34</f>
        <v>33007</v>
      </c>
      <c r="DA32" s="31">
        <f>'★決算統計　普通税'!DV34</f>
        <v>0</v>
      </c>
      <c r="DB32" s="124">
        <f>'★決算統計　普通税'!DW34</f>
        <v>33007</v>
      </c>
      <c r="DC32" s="127">
        <f>IF('★徴収率　普通税'!AP34="－",0,'★徴収率　普通税'!AP34)</f>
        <v>100</v>
      </c>
      <c r="DD32" s="142">
        <f>IF('★徴収率　普通税'!AQ34="－",0,'★徴収率　普通税'!AQ34)</f>
        <v>0</v>
      </c>
      <c r="DE32" s="142">
        <f>'★徴収率　普通税'!AR34</f>
        <v>100</v>
      </c>
      <c r="DF32" s="152" t="s">
        <v>258</v>
      </c>
      <c r="DG32" s="152" t="s">
        <v>258</v>
      </c>
      <c r="DH32" s="37">
        <f>'★決算統計　普通税'!EA34</f>
        <v>115944</v>
      </c>
      <c r="DI32" s="152" t="s">
        <v>258</v>
      </c>
      <c r="DJ32" s="128" t="s">
        <v>258</v>
      </c>
      <c r="DK32" s="124">
        <f>'★決算統計　普通税'!EF34</f>
        <v>113399</v>
      </c>
      <c r="DL32" s="127" t="str">
        <f>'★徴収率　普通税'!AS34</f>
        <v>－</v>
      </c>
      <c r="DM32" s="142" t="str">
        <f>'★徴収率　普通税'!AT34</f>
        <v>－</v>
      </c>
      <c r="DN32" s="142">
        <f>'★徴収率　普通税'!AU34</f>
        <v>97.804974815428139</v>
      </c>
      <c r="DO32" s="152" t="s">
        <v>258</v>
      </c>
      <c r="DP32" s="128" t="s">
        <v>258</v>
      </c>
      <c r="DQ32" s="124">
        <f>'★決算統計　普通税'!EJ34</f>
        <v>5616</v>
      </c>
      <c r="DR32" s="128" t="s">
        <v>258</v>
      </c>
      <c r="DS32" s="152" t="s">
        <v>258</v>
      </c>
      <c r="DT32" s="31">
        <f>'★決算統計　普通税'!EO34</f>
        <v>5616</v>
      </c>
      <c r="DU32" s="142" t="str">
        <f>'★徴収率　普通税'!AV34</f>
        <v>－</v>
      </c>
      <c r="DV32" s="127" t="str">
        <f>'★徴収率　普通税'!AW34</f>
        <v>－</v>
      </c>
      <c r="DW32" s="142">
        <f>'★徴収率　普通税'!AX34</f>
        <v>100</v>
      </c>
      <c r="DX32" s="31">
        <f>'★決算統計　普通税'!EQ34</f>
        <v>108020</v>
      </c>
      <c r="DY32" s="124">
        <f>'★決算統計　普通税'!ER34</f>
        <v>2308</v>
      </c>
      <c r="DZ32" s="31">
        <f>'★決算統計　普通税'!ES34</f>
        <v>110328</v>
      </c>
      <c r="EA32" s="124">
        <f>'★決算統計　普通税'!EV34</f>
        <v>106610</v>
      </c>
      <c r="EB32" s="31">
        <f>'★決算統計　普通税'!EW34</f>
        <v>1173</v>
      </c>
      <c r="EC32" s="124">
        <f>'★決算統計　普通税'!EX34</f>
        <v>107783</v>
      </c>
      <c r="ED32" s="127">
        <f>'★徴収率　普通税'!AY34</f>
        <v>98.694686169227921</v>
      </c>
      <c r="EE32" s="142">
        <f>'★徴収率　普通税'!AZ34</f>
        <v>50.823223570190649</v>
      </c>
      <c r="EF32" s="127">
        <f>'★徴収率　普通税'!BA34</f>
        <v>97.693241969400333</v>
      </c>
      <c r="EG32" s="135">
        <f>'★決算統計　普通税'!EZ34</f>
        <v>444906</v>
      </c>
      <c r="EH32" s="37">
        <f>'★決算統計　普通税'!FA34</f>
        <v>0</v>
      </c>
      <c r="EI32" s="135">
        <f>'★決算統計　普通税'!FB34</f>
        <v>444906</v>
      </c>
      <c r="EJ32" s="31">
        <f>'★決算統計　普通税'!FE34</f>
        <v>444906</v>
      </c>
      <c r="EK32" s="124">
        <f>'★決算統計　普通税'!FF34</f>
        <v>0</v>
      </c>
      <c r="EL32" s="31">
        <f>'★決算統計　普通税'!FG34</f>
        <v>444906</v>
      </c>
      <c r="EM32" s="142">
        <f>IF('★徴収率　普通税'!BB34="－",0,'★徴収率　普通税'!BB34)</f>
        <v>100</v>
      </c>
      <c r="EN32" s="127">
        <f>IF('★徴収率　普通税'!BC34="－",0,'★徴収率　普通税'!BC34)</f>
        <v>0</v>
      </c>
      <c r="EO32" s="142">
        <f>IF('★徴収率　普通税'!BD34="－",0,'★徴収率　普通税'!BD34)</f>
        <v>100</v>
      </c>
      <c r="EP32" s="37">
        <f>'★決算統計　普通税'!FR34</f>
        <v>0</v>
      </c>
      <c r="EQ32" s="135">
        <f>'★決算統計　普通税'!FS34</f>
        <v>0</v>
      </c>
      <c r="ER32" s="37">
        <f>'★決算統計　普通税'!FT34</f>
        <v>0</v>
      </c>
      <c r="ES32" s="124">
        <f>'★決算統計　普通税'!FW34</f>
        <v>0</v>
      </c>
      <c r="ET32" s="31">
        <f>'★決算統計　普通税'!FX34</f>
        <v>0</v>
      </c>
      <c r="EU32" s="124">
        <f>'★決算統計　普通税'!FY34</f>
        <v>0</v>
      </c>
      <c r="EV32" s="127">
        <f>IF('★徴収率　普通税'!BH34="－",0,'★徴収率　普通税'!BH34)</f>
        <v>0</v>
      </c>
      <c r="EW32" s="142">
        <f>IF('★徴収率　普通税'!BI34="－",0,'★徴収率　普通税'!BI34)</f>
        <v>0</v>
      </c>
      <c r="EX32" s="127">
        <f>IF('★徴収率　普通税'!BJ34="－",0,'★徴収率　普通税'!BJ34)</f>
        <v>0</v>
      </c>
      <c r="EY32" s="156" t="s">
        <v>258</v>
      </c>
      <c r="EZ32" s="129" t="s">
        <v>258</v>
      </c>
      <c r="FA32" s="156" t="s">
        <v>258</v>
      </c>
      <c r="FB32" s="130" t="s">
        <v>258</v>
      </c>
      <c r="FC32" s="157" t="s">
        <v>258</v>
      </c>
      <c r="FD32" s="130" t="s">
        <v>258</v>
      </c>
      <c r="FE32" s="158" t="s">
        <v>258</v>
      </c>
      <c r="FF32" s="131" t="s">
        <v>258</v>
      </c>
      <c r="FG32" s="158" t="s">
        <v>258</v>
      </c>
      <c r="FH32" s="37">
        <f>'★決算統計　目的税'!U34</f>
        <v>0</v>
      </c>
      <c r="FI32" s="135">
        <f>'★決算統計　目的税'!V34</f>
        <v>0</v>
      </c>
      <c r="FJ32" s="37">
        <f>'★決算統計　目的税'!W34</f>
        <v>0</v>
      </c>
      <c r="FK32" s="135">
        <f>'★決算統計　目的税'!Z34</f>
        <v>0</v>
      </c>
      <c r="FL32" s="37">
        <f>'★決算統計　目的税'!AA34</f>
        <v>0</v>
      </c>
      <c r="FM32" s="135">
        <f>'★決算統計　目的税'!AB34</f>
        <v>0</v>
      </c>
      <c r="FN32" s="131">
        <f>IF('★徴収率　目的税'!I34="－",0,'★徴収率　目的税'!I34)</f>
        <v>0</v>
      </c>
      <c r="FO32" s="158">
        <f>IF('★徴収率　目的税'!J34="－",0,'★徴収率　目的税'!J34)</f>
        <v>0</v>
      </c>
      <c r="FP32" s="131">
        <f>IF('★徴収率　目的税'!K34="－",0,'★徴収率　目的税'!K34)</f>
        <v>0</v>
      </c>
      <c r="FQ32" s="157" t="s">
        <v>258</v>
      </c>
      <c r="FR32" s="130" t="s">
        <v>258</v>
      </c>
      <c r="FS32" s="157" t="s">
        <v>258</v>
      </c>
      <c r="FT32" s="130" t="s">
        <v>258</v>
      </c>
      <c r="FU32" s="157" t="s">
        <v>258</v>
      </c>
      <c r="FV32" s="130" t="s">
        <v>258</v>
      </c>
      <c r="FW32" s="157" t="s">
        <v>258</v>
      </c>
      <c r="FX32" s="130" t="s">
        <v>258</v>
      </c>
      <c r="FY32" s="157" t="s">
        <v>258</v>
      </c>
      <c r="FZ32" s="31">
        <f>'★決算統計　目的税'!AM34</f>
        <v>720974</v>
      </c>
      <c r="GA32" s="124">
        <f>'★決算統計　目的税'!AN34</f>
        <v>7454</v>
      </c>
      <c r="GB32" s="31">
        <f>'★決算統計　目的税'!AO34</f>
        <v>728428</v>
      </c>
      <c r="GC32" s="124">
        <f>'★決算統計　目的税'!AR34</f>
        <v>719541</v>
      </c>
      <c r="GD32" s="31">
        <f>'★決算統計　目的税'!AS34</f>
        <v>2822</v>
      </c>
      <c r="GE32" s="124">
        <f>'★決算統計　目的税'!AT34</f>
        <v>722363</v>
      </c>
      <c r="GF32" s="127">
        <f>'★徴収率　目的税'!O34</f>
        <v>99.801241098846845</v>
      </c>
      <c r="GG32" s="142">
        <f>'★徴収率　目的税'!P34</f>
        <v>37.858867722028435</v>
      </c>
      <c r="GH32" s="127">
        <f>'★徴収率　目的税'!Q34</f>
        <v>99.167385108754743</v>
      </c>
      <c r="GI32" s="156" t="s">
        <v>258</v>
      </c>
      <c r="GJ32" s="129" t="s">
        <v>258</v>
      </c>
      <c r="GK32" s="156" t="s">
        <v>258</v>
      </c>
      <c r="GL32" s="130" t="s">
        <v>258</v>
      </c>
      <c r="GM32" s="157" t="s">
        <v>258</v>
      </c>
      <c r="GN32" s="130" t="s">
        <v>258</v>
      </c>
      <c r="GO32" s="158" t="s">
        <v>258</v>
      </c>
      <c r="GP32" s="131" t="s">
        <v>258</v>
      </c>
      <c r="GQ32" s="158" t="s">
        <v>258</v>
      </c>
      <c r="GR32" s="31">
        <f>'★決算統計　目的税'!DG34</f>
        <v>8570811</v>
      </c>
      <c r="GS32" s="124">
        <f>'★決算統計　目的税'!DH34</f>
        <v>71099</v>
      </c>
      <c r="GT32" s="31">
        <f>'★決算統計　目的税'!DI34</f>
        <v>8647526</v>
      </c>
      <c r="GU32" s="124">
        <f>'★決算統計　目的税'!DL34</f>
        <v>8533029</v>
      </c>
      <c r="GV32" s="31">
        <f>'★決算統計　目的税'!DM34</f>
        <v>43200</v>
      </c>
      <c r="GW32" s="124">
        <f>'★決算統計　目的税'!DN34</f>
        <v>8581845</v>
      </c>
      <c r="GX32" s="127">
        <f>'★徴収率　目的税'!AM34</f>
        <v>99.5591782387921</v>
      </c>
      <c r="GY32" s="142">
        <f>'★徴収率　目的税'!AN34</f>
        <v>60.760348246810779</v>
      </c>
      <c r="GZ32" s="127">
        <f>'★徴収率　目的税'!AO34</f>
        <v>99.240464845089789</v>
      </c>
      <c r="HA32" s="157" t="s">
        <v>258</v>
      </c>
      <c r="HB32" s="130" t="s">
        <v>258</v>
      </c>
      <c r="HC32" s="157" t="s">
        <v>258</v>
      </c>
      <c r="HD32" s="130" t="s">
        <v>258</v>
      </c>
      <c r="HE32" s="157" t="s">
        <v>258</v>
      </c>
      <c r="HF32" s="130" t="s">
        <v>258</v>
      </c>
      <c r="HG32" s="157" t="s">
        <v>258</v>
      </c>
      <c r="HH32" s="130" t="s">
        <v>258</v>
      </c>
      <c r="HI32" s="157" t="s">
        <v>258</v>
      </c>
      <c r="HJ32" s="31">
        <f>'★決算統計　目的税'!DY34</f>
        <v>1409662</v>
      </c>
      <c r="HK32" s="124">
        <f>'★決算統計　目的税'!DZ34</f>
        <v>220096</v>
      </c>
      <c r="HL32" s="31">
        <f>'★決算統計　目的税'!EA34</f>
        <v>1629758</v>
      </c>
      <c r="HM32" s="124">
        <f>'★決算統計　目的税'!ED34</f>
        <v>1327852</v>
      </c>
      <c r="HN32" s="31">
        <f>'★決算統計　目的税'!EE34</f>
        <v>53554</v>
      </c>
      <c r="HO32" s="124">
        <f>'★決算統計　目的税'!EF34</f>
        <v>1381406</v>
      </c>
      <c r="HP32" s="127">
        <f>'★徴収率　目的税'!AS34</f>
        <v>94.196481142288008</v>
      </c>
      <c r="HQ32" s="142">
        <f>'★徴収率　目的税'!AT34</f>
        <v>24.332109624890958</v>
      </c>
      <c r="HR32" s="142">
        <f>'★徴収率　目的税'!AU34</f>
        <v>84.76141856643747</v>
      </c>
    </row>
    <row r="33" spans="1:226">
      <c r="A33" s="124" t="s">
        <v>10</v>
      </c>
      <c r="B33" s="135">
        <f>'★決算統計　普通税'!U35</f>
        <v>31931316</v>
      </c>
      <c r="C33" s="135">
        <f>'★決算統計　普通税'!V35</f>
        <v>512191</v>
      </c>
      <c r="D33" s="135">
        <f>'★決算統計　普通税'!W35</f>
        <v>32443507</v>
      </c>
      <c r="E33" s="137">
        <f>'★決算統計　普通税'!Z35</f>
        <v>31655510</v>
      </c>
      <c r="F33" s="137">
        <f>'★決算統計　普通税'!AA35</f>
        <v>195995</v>
      </c>
      <c r="G33" s="137">
        <f>'★決算統計　普通税'!AB35</f>
        <v>31851505</v>
      </c>
      <c r="H33" s="139">
        <f>'★徴収率　普通税'!I35</f>
        <v>99.136252323581033</v>
      </c>
      <c r="I33" s="139">
        <f>'★徴収率　普通税'!J35</f>
        <v>38.265998426368284</v>
      </c>
      <c r="J33" s="139">
        <f>'★徴収率　普通税'!K35</f>
        <v>98.175283578313525</v>
      </c>
      <c r="K33" s="135">
        <f>'★決算統計　普通税'!AD35</f>
        <v>801331</v>
      </c>
      <c r="L33" s="135">
        <f>'★決算統計　普通税'!AE35</f>
        <v>13542</v>
      </c>
      <c r="M33" s="135">
        <f>'★決算統計　普通税'!AF35</f>
        <v>814873</v>
      </c>
      <c r="N33" s="124">
        <f>'★決算統計　普通税'!AI35</f>
        <v>792853</v>
      </c>
      <c r="O33" s="124">
        <f>'★決算統計　普通税'!AJ35</f>
        <v>5750</v>
      </c>
      <c r="P33" s="124">
        <f>'★決算統計　普通税'!AK35</f>
        <v>798603</v>
      </c>
      <c r="Q33" s="142">
        <f>'★徴収率　普通税'!L35</f>
        <v>98.942010230479042</v>
      </c>
      <c r="R33" s="142">
        <f>'★徴収率　普通税'!M35</f>
        <v>42.460493280165409</v>
      </c>
      <c r="S33" s="142">
        <f>'★徴収率　普通税'!N35</f>
        <v>98.003369850271156</v>
      </c>
      <c r="T33" s="145">
        <f>'★決算統計　普通税'!AM35</f>
        <v>25105823</v>
      </c>
      <c r="U33" s="135">
        <f>'★決算統計　普通税'!AN35</f>
        <v>424267</v>
      </c>
      <c r="V33" s="37">
        <f>'★決算統計　普通税'!AO35</f>
        <v>25530090</v>
      </c>
      <c r="W33" s="124">
        <f>'★決算統計　普通税'!AR35</f>
        <v>24840193</v>
      </c>
      <c r="X33" s="124">
        <f>'★決算統計　普通税'!AS35</f>
        <v>180151</v>
      </c>
      <c r="Y33" s="124">
        <f>'★決算統計　普通税'!AT35</f>
        <v>25020344</v>
      </c>
      <c r="Z33" s="142">
        <f>'★徴収率　普通税'!O35</f>
        <v>98.94195860458349</v>
      </c>
      <c r="AA33" s="127">
        <f>'★徴収率　普通税'!P35</f>
        <v>42.461704539829867</v>
      </c>
      <c r="AB33" s="142">
        <f>'★徴収率　普通税'!Q35</f>
        <v>98.00335212292633</v>
      </c>
      <c r="AC33" s="37">
        <f>'★決算統計　普通税'!AV35</f>
        <v>193517</v>
      </c>
      <c r="AD33" s="135">
        <f>'★決算統計　普通税'!AW35</f>
        <v>0</v>
      </c>
      <c r="AE33" s="37">
        <f>'★決算統計　普通税'!AX35</f>
        <v>193517</v>
      </c>
      <c r="AF33" s="124">
        <f>'★決算統計　普通税'!BA35</f>
        <v>193517</v>
      </c>
      <c r="AG33" s="31">
        <f>'★決算統計　普通税'!BB35</f>
        <v>0</v>
      </c>
      <c r="AH33" s="124">
        <f>'★決算統計　普通税'!BC35</f>
        <v>193517</v>
      </c>
      <c r="AI33" s="127">
        <f>'★徴収率　普通税'!R35</f>
        <v>100</v>
      </c>
      <c r="AJ33" s="142">
        <f>IF('★徴収率　普通税'!S35="－",0,'★徴収率　普通税'!S35)</f>
        <v>0</v>
      </c>
      <c r="AK33" s="142">
        <f>'★徴収率　普通税'!T35</f>
        <v>100</v>
      </c>
      <c r="AL33" s="135">
        <f>'★決算統計　普通税'!BE35</f>
        <v>1594143</v>
      </c>
      <c r="AM33" s="37">
        <f>'★決算統計　普通税'!BF35</f>
        <v>18924</v>
      </c>
      <c r="AN33" s="135">
        <f>'★決算統計　普通税'!BG35</f>
        <v>1613067</v>
      </c>
      <c r="AO33" s="31">
        <f>'★決算統計　普通税'!BJ35</f>
        <v>1593694</v>
      </c>
      <c r="AP33" s="124">
        <f>'★決算統計　普通税'!BK35</f>
        <v>2568</v>
      </c>
      <c r="AQ33" s="31">
        <f>'★決算統計　普通税'!BL35</f>
        <v>1596262</v>
      </c>
      <c r="AR33" s="142">
        <f>'★徴収率　普通税'!U35</f>
        <v>99.971834396286908</v>
      </c>
      <c r="AS33" s="127">
        <f>'★徴収率　普通税'!V35</f>
        <v>13.570069752694991</v>
      </c>
      <c r="AT33" s="142">
        <f>'★徴収率　普通税'!W35</f>
        <v>98.958195784800012</v>
      </c>
      <c r="AU33" s="37">
        <f>'★決算統計　普通税'!BN35</f>
        <v>4430019</v>
      </c>
      <c r="AV33" s="135">
        <f>'★決算統計　普通税'!BO35</f>
        <v>55458</v>
      </c>
      <c r="AW33" s="135">
        <f>'★決算統計　普通税'!BP35</f>
        <v>4485477</v>
      </c>
      <c r="AX33" s="124">
        <f>'★決算統計　普通税'!BS35</f>
        <v>4428770</v>
      </c>
      <c r="AY33" s="31">
        <f>'★決算統計　普通税'!BT35</f>
        <v>7526</v>
      </c>
      <c r="AZ33" s="124">
        <f>'★決算統計　普通税'!BU35</f>
        <v>4436296</v>
      </c>
      <c r="BA33" s="127">
        <f>'★徴収率　普通税'!X35</f>
        <v>99.971805989996881</v>
      </c>
      <c r="BB33" s="142">
        <f>IF('★徴収率　普通税'!Y35="－",0,'★徴収率　普通税'!Y35)</f>
        <v>13.570630026326228</v>
      </c>
      <c r="BC33" s="127">
        <f>'★徴収率　普通税'!Z35</f>
        <v>98.90355028015972</v>
      </c>
      <c r="BD33" s="135">
        <f>'★決算統計　普通税'!BW35</f>
        <v>32989405</v>
      </c>
      <c r="BE33" s="37">
        <f>'★決算統計　普通税'!BX35</f>
        <v>223169</v>
      </c>
      <c r="BF33" s="135">
        <f>'★決算統計　普通税'!BY35</f>
        <v>33212574</v>
      </c>
      <c r="BG33" s="31">
        <f>'★決算統計　普通税'!CB35</f>
        <v>32888171</v>
      </c>
      <c r="BH33" s="124">
        <f>'★決算統計　普通税'!CC35</f>
        <v>97241</v>
      </c>
      <c r="BI33" s="124">
        <f>'★決算統計　普通税'!CD35</f>
        <v>32985412</v>
      </c>
      <c r="BJ33" s="142">
        <f>'★徴収率　普通税'!AA35</f>
        <v>99.69313177973352</v>
      </c>
      <c r="BK33" s="127">
        <f>'★徴収率　普通税'!AB35</f>
        <v>43.572808051297443</v>
      </c>
      <c r="BL33" s="142">
        <f>'★徴収率　普通税'!AC35</f>
        <v>99.316036149441473</v>
      </c>
      <c r="BM33" s="37">
        <f>'★決算統計　普通税'!CF35</f>
        <v>32652831</v>
      </c>
      <c r="BN33" s="135">
        <f>'★決算統計　普通税'!CG35</f>
        <v>223169</v>
      </c>
      <c r="BO33" s="37">
        <f>'★決算統計　普通税'!CH35</f>
        <v>32876000</v>
      </c>
      <c r="BP33" s="124">
        <f>'★決算統計　普通税'!CK35</f>
        <v>32551597</v>
      </c>
      <c r="BQ33" s="31">
        <f>'★決算統計　普通税'!CL35</f>
        <v>97241</v>
      </c>
      <c r="BR33" s="124">
        <f>'★決算統計　普通税'!CM35</f>
        <v>32648838</v>
      </c>
      <c r="BS33" s="127">
        <f>'★徴収率　普通税'!AD35</f>
        <v>99.689968689085489</v>
      </c>
      <c r="BT33" s="142">
        <f>'★徴収率　普通税'!AE35</f>
        <v>43.572808051297443</v>
      </c>
      <c r="BU33" s="142">
        <f>'★徴収率　普通税'!AF35</f>
        <v>99.309033945735493</v>
      </c>
      <c r="BV33" s="135">
        <f>'★決算統計　普通税'!CO35</f>
        <v>15173471</v>
      </c>
      <c r="BW33" s="135">
        <f>'★決算統計　普通税'!CP35</f>
        <v>112271</v>
      </c>
      <c r="BX33" s="37">
        <f>'★決算統計　普通税'!CQ35</f>
        <v>15285742</v>
      </c>
      <c r="BY33" s="124">
        <f>'★決算統計　普通税'!CT35</f>
        <v>15120985</v>
      </c>
      <c r="BZ33" s="31">
        <f>'★決算統計　普通税'!CU35</f>
        <v>47043</v>
      </c>
      <c r="CA33" s="124">
        <f>'★決算統計　普通税'!CV35</f>
        <v>15168028</v>
      </c>
      <c r="CB33" s="127">
        <f>'★徴収率　普通税'!AG35</f>
        <v>99.654093648051926</v>
      </c>
      <c r="CC33" s="142">
        <f>'★徴収率　普通税'!AH35</f>
        <v>41.901292408547178</v>
      </c>
      <c r="CD33" s="127">
        <f>'★徴収率　普通税'!AI35</f>
        <v>99.22990980745324</v>
      </c>
      <c r="CE33" s="135">
        <f>'★決算統計　普通税'!CX35</f>
        <v>13437410</v>
      </c>
      <c r="CF33" s="37">
        <f>'★決算統計　普通税'!CY35</f>
        <v>99425</v>
      </c>
      <c r="CG33" s="135">
        <f>'★決算統計　普通税'!CZ35</f>
        <v>13536835</v>
      </c>
      <c r="CH33" s="124">
        <f>'★決算統計　普通税'!DC35</f>
        <v>13390929</v>
      </c>
      <c r="CI33" s="31">
        <f>'★決算統計　普通税'!DD35</f>
        <v>41661</v>
      </c>
      <c r="CJ33" s="124">
        <f>'★決算統計　普通税'!DE35</f>
        <v>13432590</v>
      </c>
      <c r="CK33" s="127">
        <f>'★徴収率　普通税'!AJ35</f>
        <v>99.654092566945565</v>
      </c>
      <c r="CL33" s="142">
        <f>'★徴収率　普通税'!AK35</f>
        <v>41.901936132763389</v>
      </c>
      <c r="CM33" s="127">
        <f>'★徴収率　普通税'!AL35</f>
        <v>99.229916003260726</v>
      </c>
      <c r="CN33" s="135">
        <f>'★決算統計　普通税'!DG35</f>
        <v>4041950</v>
      </c>
      <c r="CO33" s="37">
        <f>'★決算統計　普通税'!DH35</f>
        <v>11473</v>
      </c>
      <c r="CP33" s="135">
        <f>'★決算統計　普通税'!DI35</f>
        <v>4053423</v>
      </c>
      <c r="CQ33" s="31">
        <f>'★決算統計　普通税'!DL35</f>
        <v>4039683</v>
      </c>
      <c r="CR33" s="124">
        <f>'★決算統計　普通税'!DM35</f>
        <v>8537</v>
      </c>
      <c r="CS33" s="124">
        <f>'★決算統計　普通税'!DN35</f>
        <v>4048220</v>
      </c>
      <c r="CT33" s="142">
        <f>IF('★徴収率　普通税'!AM35="－",0,'★徴収率　普通税'!AM35)</f>
        <v>99.943913210207953</v>
      </c>
      <c r="CU33" s="127">
        <f>IF('★徴収率　普通税'!AN35="－",0,'★徴収率　普通税'!AN35)</f>
        <v>74.409483134315352</v>
      </c>
      <c r="CV33" s="142">
        <f>IF('★徴収率　普通税'!AO35="－",0,'★徴収率　普通税'!AO35)</f>
        <v>99.871639352714979</v>
      </c>
      <c r="CW33" s="37">
        <f>'★決算統計　普通税'!DP35</f>
        <v>336574</v>
      </c>
      <c r="CX33" s="135">
        <f>'★決算統計　普通税'!DQ35</f>
        <v>0</v>
      </c>
      <c r="CY33" s="37">
        <f>'★決算統計　普通税'!DR35</f>
        <v>336574</v>
      </c>
      <c r="CZ33" s="124">
        <f>'★決算統計　普通税'!DU35</f>
        <v>336574</v>
      </c>
      <c r="DA33" s="31">
        <f>'★決算統計　普通税'!DV35</f>
        <v>0</v>
      </c>
      <c r="DB33" s="124">
        <f>'★決算統計　普通税'!DW35</f>
        <v>336574</v>
      </c>
      <c r="DC33" s="127">
        <f>IF('★徴収率　普通税'!AP35="－",0,'★徴収率　普通税'!AP35)</f>
        <v>100</v>
      </c>
      <c r="DD33" s="142">
        <f>IF('★徴収率　普通税'!AQ35="－",0,'★徴収率　普通税'!AQ35)</f>
        <v>0</v>
      </c>
      <c r="DE33" s="142">
        <f>'★徴収率　普通税'!AR35</f>
        <v>100</v>
      </c>
      <c r="DF33" s="152" t="s">
        <v>258</v>
      </c>
      <c r="DG33" s="152" t="s">
        <v>258</v>
      </c>
      <c r="DH33" s="37">
        <f>'★決算統計　普通税'!EA35</f>
        <v>780427</v>
      </c>
      <c r="DI33" s="152" t="s">
        <v>258</v>
      </c>
      <c r="DJ33" s="128" t="s">
        <v>258</v>
      </c>
      <c r="DK33" s="124">
        <f>'★決算統計　普通税'!EF35</f>
        <v>737220</v>
      </c>
      <c r="DL33" s="127" t="str">
        <f>'★徴収率　普通税'!AS35</f>
        <v>－</v>
      </c>
      <c r="DM33" s="142" t="str">
        <f>'★徴収率　普通税'!AT35</f>
        <v>－</v>
      </c>
      <c r="DN33" s="142">
        <f>'★徴収率　普通税'!AU35</f>
        <v>94.463671810431975</v>
      </c>
      <c r="DO33" s="152" t="s">
        <v>258</v>
      </c>
      <c r="DP33" s="128" t="s">
        <v>258</v>
      </c>
      <c r="DQ33" s="124">
        <f>'★決算統計　普通税'!EJ35</f>
        <v>51586</v>
      </c>
      <c r="DR33" s="128" t="s">
        <v>258</v>
      </c>
      <c r="DS33" s="152" t="s">
        <v>258</v>
      </c>
      <c r="DT33" s="31">
        <f>'★決算統計　普通税'!EO35</f>
        <v>51586</v>
      </c>
      <c r="DU33" s="142" t="str">
        <f>'★徴収率　普通税'!AV35</f>
        <v>－</v>
      </c>
      <c r="DV33" s="127" t="str">
        <f>'★徴収率　普通税'!AW35</f>
        <v>－</v>
      </c>
      <c r="DW33" s="142">
        <f>'★徴収率　普通税'!AX35</f>
        <v>100</v>
      </c>
      <c r="DX33" s="31">
        <f>'★決算統計　普通税'!EQ35</f>
        <v>691037</v>
      </c>
      <c r="DY33" s="124">
        <f>'★決算統計　普通税'!ER35</f>
        <v>37804</v>
      </c>
      <c r="DZ33" s="31">
        <f>'★決算統計　普通税'!ES35</f>
        <v>728841</v>
      </c>
      <c r="EA33" s="124">
        <f>'★決算統計　普通税'!EV35</f>
        <v>676848</v>
      </c>
      <c r="EB33" s="31">
        <f>'★決算統計　普通税'!EW35</f>
        <v>8786</v>
      </c>
      <c r="EC33" s="124">
        <f>'★決算統計　普通税'!EX35</f>
        <v>685634</v>
      </c>
      <c r="ED33" s="127">
        <f>'★徴収率　普通税'!AY35</f>
        <v>97.946709076359156</v>
      </c>
      <c r="EE33" s="142">
        <f>'★徴収率　普通税'!AZ35</f>
        <v>23.240926886043805</v>
      </c>
      <c r="EF33" s="127">
        <f>'★徴収率　普通税'!BA35</f>
        <v>94.071820877255803</v>
      </c>
      <c r="EG33" s="135">
        <f>'★決算統計　普通税'!EZ35</f>
        <v>4637234</v>
      </c>
      <c r="EH33" s="37">
        <f>'★決算統計　普通税'!FA35</f>
        <v>60</v>
      </c>
      <c r="EI33" s="135">
        <f>'★決算統計　普通税'!FB35</f>
        <v>4637294</v>
      </c>
      <c r="EJ33" s="31">
        <f>'★決算統計　普通税'!FE35</f>
        <v>4637234</v>
      </c>
      <c r="EK33" s="124">
        <f>'★決算統計　普通税'!FF35</f>
        <v>0</v>
      </c>
      <c r="EL33" s="31">
        <f>'★決算統計　普通税'!FG35</f>
        <v>4637234</v>
      </c>
      <c r="EM33" s="142">
        <f>IF('★徴収率　普通税'!BB35="－",0,'★徴収率　普通税'!BB35)</f>
        <v>100</v>
      </c>
      <c r="EN33" s="127">
        <f>IF('★徴収率　普通税'!BC35="－",0,'★徴収率　普通税'!BC35)</f>
        <v>0</v>
      </c>
      <c r="EO33" s="142">
        <f>IF('★徴収率　普通税'!BD35="－",0,'★徴収率　普通税'!BD35)</f>
        <v>99.998706141987114</v>
      </c>
      <c r="EP33" s="37">
        <f>'★決算統計　普通税'!FR35</f>
        <v>0</v>
      </c>
      <c r="EQ33" s="135">
        <f>'★決算統計　普通税'!FS35</f>
        <v>0</v>
      </c>
      <c r="ER33" s="37">
        <f>'★決算統計　普通税'!FT35</f>
        <v>0</v>
      </c>
      <c r="ES33" s="124">
        <f>'★決算統計　普通税'!FW35</f>
        <v>0</v>
      </c>
      <c r="ET33" s="31">
        <f>'★決算統計　普通税'!FX35</f>
        <v>0</v>
      </c>
      <c r="EU33" s="124">
        <f>'★決算統計　普通税'!FY35</f>
        <v>0</v>
      </c>
      <c r="EV33" s="127">
        <f>IF('★徴収率　普通税'!BH35="－",0,'★徴収率　普通税'!BH35)</f>
        <v>0</v>
      </c>
      <c r="EW33" s="142">
        <f>IF('★徴収率　普通税'!BI35="－",0,'★徴収率　普通税'!BI35)</f>
        <v>0</v>
      </c>
      <c r="EX33" s="127">
        <f>IF('★徴収率　普通税'!BJ35="－",0,'★徴収率　普通税'!BJ35)</f>
        <v>0</v>
      </c>
      <c r="EY33" s="156" t="s">
        <v>258</v>
      </c>
      <c r="EZ33" s="129" t="s">
        <v>258</v>
      </c>
      <c r="FA33" s="156" t="s">
        <v>258</v>
      </c>
      <c r="FB33" s="130" t="s">
        <v>258</v>
      </c>
      <c r="FC33" s="157" t="s">
        <v>258</v>
      </c>
      <c r="FD33" s="130" t="s">
        <v>258</v>
      </c>
      <c r="FE33" s="158" t="s">
        <v>258</v>
      </c>
      <c r="FF33" s="131" t="s">
        <v>258</v>
      </c>
      <c r="FG33" s="158" t="s">
        <v>258</v>
      </c>
      <c r="FH33" s="37">
        <f>'★決算統計　目的税'!U35</f>
        <v>1151</v>
      </c>
      <c r="FI33" s="135">
        <f>'★決算統計　目的税'!V35</f>
        <v>0</v>
      </c>
      <c r="FJ33" s="37">
        <f>'★決算統計　目的税'!W35</f>
        <v>1151</v>
      </c>
      <c r="FK33" s="135">
        <f>'★決算統計　目的税'!Z35</f>
        <v>1151</v>
      </c>
      <c r="FL33" s="37">
        <f>'★決算統計　目的税'!AA35</f>
        <v>0</v>
      </c>
      <c r="FM33" s="135">
        <f>'★決算統計　目的税'!AB35</f>
        <v>1151</v>
      </c>
      <c r="FN33" s="131">
        <f>'★徴収率　目的税'!I35</f>
        <v>100</v>
      </c>
      <c r="FO33" s="158">
        <f>IF('★徴収率　目的税'!J35="－",0,'★徴収率　目的税'!J35)</f>
        <v>0</v>
      </c>
      <c r="FP33" s="131">
        <f>'★徴収率　目的税'!K35</f>
        <v>100</v>
      </c>
      <c r="FQ33" s="135">
        <f>'★決算統計　目的税'!AD35</f>
        <v>2336107</v>
      </c>
      <c r="FR33" s="37">
        <f>'★決算統計　目的税'!AE35</f>
        <v>2999</v>
      </c>
      <c r="FS33" s="135">
        <f>'★決算統計　目的税'!AF35</f>
        <v>2339106</v>
      </c>
      <c r="FT33" s="31">
        <f>'★決算統計　目的税'!AI35</f>
        <v>2335570</v>
      </c>
      <c r="FU33" s="124">
        <f>'★決算統計　目的税'!AJ35</f>
        <v>1894</v>
      </c>
      <c r="FV33" s="31">
        <f>'★決算統計　目的税'!AK35</f>
        <v>2337464</v>
      </c>
      <c r="FW33" s="142">
        <f>IF('★徴収率　目的税'!L35="－",0,'★徴収率　目的税'!L35)</f>
        <v>99.977013039214384</v>
      </c>
      <c r="FX33" s="127">
        <f>IF('★徴収率　目的税'!M35="－",0,'★徴収率　目的税'!M35)</f>
        <v>63.154384794931637</v>
      </c>
      <c r="FY33" s="142">
        <f>IF('★徴収率　目的税'!N35="－",0,'★徴収率　目的税'!N35)</f>
        <v>99.92980224068512</v>
      </c>
      <c r="FZ33" s="31">
        <f>'★決算統計　目的税'!AM35</f>
        <v>6959367</v>
      </c>
      <c r="GA33" s="124">
        <f>'★決算統計　目的税'!AN35</f>
        <v>56816</v>
      </c>
      <c r="GB33" s="31">
        <f>'★決算統計　目的税'!AO35</f>
        <v>7016183</v>
      </c>
      <c r="GC33" s="124">
        <f>'★決算統計　目的税'!AR35</f>
        <v>6933974</v>
      </c>
      <c r="GD33" s="31">
        <f>'★決算統計　目的税'!AS35</f>
        <v>22274</v>
      </c>
      <c r="GE33" s="124">
        <f>'★決算統計　目的税'!AT35</f>
        <v>6956248</v>
      </c>
      <c r="GF33" s="127">
        <f>'★徴収率　目的税'!O35</f>
        <v>99.635124861212233</v>
      </c>
      <c r="GG33" s="142">
        <f>'★徴収率　目的税'!P35</f>
        <v>39.203745423824273</v>
      </c>
      <c r="GH33" s="127">
        <f>'★徴収率　目的税'!Q35</f>
        <v>99.145760593758752</v>
      </c>
      <c r="GI33" s="156" t="s">
        <v>258</v>
      </c>
      <c r="GJ33" s="129" t="s">
        <v>258</v>
      </c>
      <c r="GK33" s="156" t="s">
        <v>258</v>
      </c>
      <c r="GL33" s="130" t="s">
        <v>258</v>
      </c>
      <c r="GM33" s="157" t="s">
        <v>258</v>
      </c>
      <c r="GN33" s="130" t="s">
        <v>258</v>
      </c>
      <c r="GO33" s="158" t="s">
        <v>258</v>
      </c>
      <c r="GP33" s="131" t="s">
        <v>258</v>
      </c>
      <c r="GQ33" s="158" t="s">
        <v>258</v>
      </c>
      <c r="GR33" s="31">
        <f>'★決算統計　目的税'!DG35</f>
        <v>79545617</v>
      </c>
      <c r="GS33" s="124">
        <f>'★決算統計　目的税'!DH35</f>
        <v>833039</v>
      </c>
      <c r="GT33" s="31">
        <f>'★決算統計　目的税'!DI35</f>
        <v>80430242</v>
      </c>
      <c r="GU33" s="124">
        <f>'★決算統計　目的税'!DL35</f>
        <v>79128458</v>
      </c>
      <c r="GV33" s="31">
        <f>'★決算統計　目的税'!DM35</f>
        <v>326190</v>
      </c>
      <c r="GW33" s="124">
        <f>'★決算統計　目的税'!DN35</f>
        <v>79506234</v>
      </c>
      <c r="GX33" s="127">
        <f>'★徴収率　目的税'!AM35</f>
        <v>99.475572613887692</v>
      </c>
      <c r="GY33" s="142">
        <f>'★徴収率　目的税'!AN35</f>
        <v>39.156630121759008</v>
      </c>
      <c r="GZ33" s="127">
        <f>'★徴収率　目的税'!AO35</f>
        <v>98.851168444824523</v>
      </c>
      <c r="HA33" s="157" t="s">
        <v>258</v>
      </c>
      <c r="HB33" s="130" t="s">
        <v>258</v>
      </c>
      <c r="HC33" s="157" t="s">
        <v>258</v>
      </c>
      <c r="HD33" s="130" t="s">
        <v>258</v>
      </c>
      <c r="HE33" s="157" t="s">
        <v>258</v>
      </c>
      <c r="HF33" s="130" t="s">
        <v>258</v>
      </c>
      <c r="HG33" s="157" t="s">
        <v>258</v>
      </c>
      <c r="HH33" s="130" t="s">
        <v>258</v>
      </c>
      <c r="HI33" s="157" t="s">
        <v>258</v>
      </c>
      <c r="HJ33" s="31">
        <f>'★決算統計　目的税'!DY35</f>
        <v>9880982</v>
      </c>
      <c r="HK33" s="124">
        <f>'★決算統計　目的税'!DZ35</f>
        <v>1073656</v>
      </c>
      <c r="HL33" s="31">
        <f>'★決算統計　目的税'!EA35</f>
        <v>10954638</v>
      </c>
      <c r="HM33" s="124">
        <f>'★決算統計　目的税'!ED35</f>
        <v>9318690</v>
      </c>
      <c r="HN33" s="31">
        <f>'★決算統計　目的税'!EE35</f>
        <v>276832</v>
      </c>
      <c r="HO33" s="124">
        <f>'★決算統計　目的税'!EF35</f>
        <v>9595522</v>
      </c>
      <c r="HP33" s="127">
        <f>'★徴収率　目的税'!AS35</f>
        <v>94.309351034138103</v>
      </c>
      <c r="HQ33" s="142">
        <f>'★徴収率　目的税'!AT35</f>
        <v>25.78405001229444</v>
      </c>
      <c r="HR33" s="142">
        <f>'★徴収率　目的税'!AU35</f>
        <v>87.59323676419065</v>
      </c>
    </row>
    <row r="34" spans="1:226">
      <c r="A34" s="124" t="s">
        <v>24</v>
      </c>
      <c r="B34" s="135">
        <f>'★決算統計　普通税'!U36</f>
        <v>2867088</v>
      </c>
      <c r="C34" s="135">
        <f>'★決算統計　普通税'!V36</f>
        <v>64866</v>
      </c>
      <c r="D34" s="135">
        <f>'★決算統計　普通税'!W36</f>
        <v>2931954</v>
      </c>
      <c r="E34" s="137">
        <f>'★決算統計　普通税'!Z36</f>
        <v>2827502</v>
      </c>
      <c r="F34" s="137">
        <f>'★決算統計　普通税'!AA36</f>
        <v>25038</v>
      </c>
      <c r="G34" s="137">
        <f>'★決算統計　普通税'!AB36</f>
        <v>2852540</v>
      </c>
      <c r="H34" s="139">
        <f>'★徴収率　普通税'!I36</f>
        <v>98.619295954641089</v>
      </c>
      <c r="I34" s="139">
        <f>'★徴収率　普通税'!J36</f>
        <v>38.599574507446121</v>
      </c>
      <c r="J34" s="139">
        <f>'★徴収率　普通税'!K36</f>
        <v>97.291430902394779</v>
      </c>
      <c r="K34" s="135">
        <f>'★決算統計　普通税'!AD36</f>
        <v>92325</v>
      </c>
      <c r="L34" s="135">
        <f>'★決算統計　普通税'!AE36</f>
        <v>2036</v>
      </c>
      <c r="M34" s="135">
        <f>'★決算統計　普通税'!AF36</f>
        <v>94361</v>
      </c>
      <c r="N34" s="124">
        <f>'★決算統計　普通税'!AI36</f>
        <v>90834</v>
      </c>
      <c r="O34" s="124">
        <f>'★決算統計　普通税'!AJ36</f>
        <v>906</v>
      </c>
      <c r="P34" s="124">
        <f>'★決算統計　普通税'!AK36</f>
        <v>91740</v>
      </c>
      <c r="Q34" s="142">
        <f>'★徴収率　普通税'!L36</f>
        <v>98.385052802599517</v>
      </c>
      <c r="R34" s="142">
        <f>'★徴収率　普通税'!M36</f>
        <v>44.49901768172888</v>
      </c>
      <c r="S34" s="142">
        <f>'★徴収率　普通税'!N36</f>
        <v>97.222369411091449</v>
      </c>
      <c r="T34" s="145">
        <f>'★決算統計　普通税'!AM36</f>
        <v>2305522</v>
      </c>
      <c r="U34" s="135">
        <f>'★決算統計　普通税'!AN36</f>
        <v>50847</v>
      </c>
      <c r="V34" s="37">
        <f>'★決算統計　普通税'!AO36</f>
        <v>2356369</v>
      </c>
      <c r="W34" s="124">
        <f>'★決算統計　普通税'!AR36</f>
        <v>2268282</v>
      </c>
      <c r="X34" s="124">
        <f>'★決算統計　普通税'!AS36</f>
        <v>22617</v>
      </c>
      <c r="Y34" s="124">
        <f>'★決算統計　普通税'!AT36</f>
        <v>2290899</v>
      </c>
      <c r="Z34" s="142">
        <f>'★徴収率　普通税'!O36</f>
        <v>98.384747575603271</v>
      </c>
      <c r="AA34" s="127">
        <f>'★徴収率　普通税'!P36</f>
        <v>44.48050032450292</v>
      </c>
      <c r="AB34" s="142">
        <f>'★徴収率　普通税'!Q36</f>
        <v>97.221572682377001</v>
      </c>
      <c r="AC34" s="37">
        <f>'★決算統計　普通税'!AV36</f>
        <v>21210</v>
      </c>
      <c r="AD34" s="135">
        <f>'★決算統計　普通税'!AW36</f>
        <v>0</v>
      </c>
      <c r="AE34" s="37">
        <f>'★決算統計　普通税'!AX36</f>
        <v>21210</v>
      </c>
      <c r="AF34" s="124">
        <f>'★決算統計　普通税'!BA36</f>
        <v>21210</v>
      </c>
      <c r="AG34" s="31">
        <f>'★決算統計　普通税'!BB36</f>
        <v>0</v>
      </c>
      <c r="AH34" s="124">
        <f>'★決算統計　普通税'!BC36</f>
        <v>21210</v>
      </c>
      <c r="AI34" s="127">
        <f>'★徴収率　普通税'!R36</f>
        <v>100</v>
      </c>
      <c r="AJ34" s="142">
        <f>IF('★徴収率　普通税'!S36="－",0,'★徴収率　普通税'!S36)</f>
        <v>0</v>
      </c>
      <c r="AK34" s="142">
        <f>'★徴収率　普通税'!T36</f>
        <v>100</v>
      </c>
      <c r="AL34" s="135">
        <f>'★決算統計　普通税'!BE36</f>
        <v>189107</v>
      </c>
      <c r="AM34" s="37">
        <f>'★決算統計　普通税'!BF36</f>
        <v>4829</v>
      </c>
      <c r="AN34" s="135">
        <f>'★決算統計　普通税'!BG36</f>
        <v>193936</v>
      </c>
      <c r="AO34" s="31">
        <f>'★決算統計　普通税'!BJ36</f>
        <v>188763</v>
      </c>
      <c r="AP34" s="124">
        <f>'★決算統計　普通税'!BK36</f>
        <v>610</v>
      </c>
      <c r="AQ34" s="31">
        <f>'★決算統計　普通税'!BL36</f>
        <v>189373</v>
      </c>
      <c r="AR34" s="142">
        <f>'★徴収率　普通税'!U36</f>
        <v>99.818092402713816</v>
      </c>
      <c r="AS34" s="127">
        <f>'★徴収率　普通税'!V36</f>
        <v>12.632014909919237</v>
      </c>
      <c r="AT34" s="142">
        <f>'★徴収率　普通税'!W36</f>
        <v>97.647161950334123</v>
      </c>
      <c r="AU34" s="37">
        <f>'★決算統計　普通税'!BN36</f>
        <v>280134</v>
      </c>
      <c r="AV34" s="135">
        <f>'★決算統計　普通税'!BO36</f>
        <v>7154</v>
      </c>
      <c r="AW34" s="135">
        <f>'★決算統計　普通税'!BP36</f>
        <v>287288</v>
      </c>
      <c r="AX34" s="124">
        <f>'★決算統計　普通税'!BS36</f>
        <v>279623</v>
      </c>
      <c r="AY34" s="31">
        <f>'★決算統計　普通税'!BT36</f>
        <v>905</v>
      </c>
      <c r="AZ34" s="124">
        <f>'★決算統計　普通税'!BU36</f>
        <v>280528</v>
      </c>
      <c r="BA34" s="127">
        <f>'★徴収率　普通税'!X36</f>
        <v>99.817587297507629</v>
      </c>
      <c r="BB34" s="142">
        <f>IF('★徴収率　普通税'!Y36="－",0,'★徴収率　普通税'!Y36)</f>
        <v>12.650265585686329</v>
      </c>
      <c r="BC34" s="127">
        <f>'★徴収率　普通税'!Z36</f>
        <v>97.646960541338316</v>
      </c>
      <c r="BD34" s="135">
        <f>'★決算統計　普通税'!BW36</f>
        <v>4859794</v>
      </c>
      <c r="BE34" s="37">
        <f>'★決算統計　普通税'!BX36</f>
        <v>102957</v>
      </c>
      <c r="BF34" s="135">
        <f>'★決算統計　普通税'!BY36</f>
        <v>4962751</v>
      </c>
      <c r="BG34" s="31">
        <f>'★決算統計　普通税'!CB36</f>
        <v>4828808</v>
      </c>
      <c r="BH34" s="124">
        <f>'★決算統計　普通税'!CC36</f>
        <v>32739</v>
      </c>
      <c r="BI34" s="124">
        <f>'★決算統計　普通税'!CD36</f>
        <v>4861547</v>
      </c>
      <c r="BJ34" s="142">
        <f>'★徴収率　普通税'!AA36</f>
        <v>99.362400957736057</v>
      </c>
      <c r="BK34" s="127">
        <f>'★徴収率　普通税'!AB36</f>
        <v>31.79871208368542</v>
      </c>
      <c r="BL34" s="142">
        <f>'★徴収率　普通税'!AC36</f>
        <v>97.960727830189342</v>
      </c>
      <c r="BM34" s="37">
        <f>'★決算統計　普通税'!CF36</f>
        <v>4823856</v>
      </c>
      <c r="BN34" s="135">
        <f>'★決算統計　普通税'!CG36</f>
        <v>102957</v>
      </c>
      <c r="BO34" s="37">
        <f>'★決算統計　普通税'!CH36</f>
        <v>4926813</v>
      </c>
      <c r="BP34" s="124">
        <f>'★決算統計　普通税'!CK36</f>
        <v>4792870</v>
      </c>
      <c r="BQ34" s="31">
        <f>'★決算統計　普通税'!CL36</f>
        <v>32739</v>
      </c>
      <c r="BR34" s="124">
        <f>'★決算統計　普通税'!CM36</f>
        <v>4825609</v>
      </c>
      <c r="BS34" s="127">
        <f>'★徴収率　普通税'!AD36</f>
        <v>99.357650808813531</v>
      </c>
      <c r="BT34" s="142">
        <f>'★徴収率　普通税'!AE36</f>
        <v>31.79871208368542</v>
      </c>
      <c r="BU34" s="142">
        <f>'★徴収率　普通税'!AF36</f>
        <v>97.945852623186639</v>
      </c>
      <c r="BV34" s="135">
        <f>'★決算統計　普通税'!CO36</f>
        <v>2041012</v>
      </c>
      <c r="BW34" s="135">
        <f>'★決算統計　普通税'!CP36</f>
        <v>43562</v>
      </c>
      <c r="BX34" s="37">
        <f>'★決算統計　普通税'!CQ36</f>
        <v>2084574</v>
      </c>
      <c r="BY34" s="124">
        <f>'★決算統計　普通税'!CT36</f>
        <v>2027902</v>
      </c>
      <c r="BZ34" s="31">
        <f>'★決算統計　普通税'!CU36</f>
        <v>13852</v>
      </c>
      <c r="CA34" s="124">
        <f>'★決算統計　普通税'!CV36</f>
        <v>2041754</v>
      </c>
      <c r="CB34" s="127">
        <f>'★徴収率　普通税'!AG36</f>
        <v>99.357671586448291</v>
      </c>
      <c r="CC34" s="142">
        <f>'★徴収率　普通税'!AH36</f>
        <v>31.79835636563978</v>
      </c>
      <c r="CD34" s="127">
        <f>'★徴収率　普通税'!AI36</f>
        <v>97.94586327949979</v>
      </c>
      <c r="CE34" s="135">
        <f>'★決算統計　普通税'!CX36</f>
        <v>1635156</v>
      </c>
      <c r="CF34" s="37">
        <f>'★決算統計　普通税'!CY36</f>
        <v>34900</v>
      </c>
      <c r="CG34" s="135">
        <f>'★決算統計　普通税'!CZ36</f>
        <v>1670056</v>
      </c>
      <c r="CH34" s="124">
        <f>'★決算統計　普通税'!DC36</f>
        <v>1624652</v>
      </c>
      <c r="CI34" s="31">
        <f>'★決算統計　普通税'!DD36</f>
        <v>11098</v>
      </c>
      <c r="CJ34" s="124">
        <f>'★決算統計　普通税'!DE36</f>
        <v>1635750</v>
      </c>
      <c r="CK34" s="127">
        <f>'★徴収率　普通税'!AJ36</f>
        <v>99.35761480861764</v>
      </c>
      <c r="CL34" s="142">
        <f>'★徴収率　普通税'!AK36</f>
        <v>31.799426934097418</v>
      </c>
      <c r="CM34" s="127">
        <f>'★徴収率　普通税'!AL36</f>
        <v>97.945817385764315</v>
      </c>
      <c r="CN34" s="135">
        <f>'★決算統計　普通税'!DG36</f>
        <v>1147688</v>
      </c>
      <c r="CO34" s="37">
        <f>'★決算統計　普通税'!DH36</f>
        <v>24495</v>
      </c>
      <c r="CP34" s="135">
        <f>'★決算統計　普通税'!DI36</f>
        <v>1172183</v>
      </c>
      <c r="CQ34" s="31">
        <f>'★決算統計　普通税'!DL36</f>
        <v>1140316</v>
      </c>
      <c r="CR34" s="124">
        <f>'★決算統計　普通税'!DM36</f>
        <v>7789</v>
      </c>
      <c r="CS34" s="124">
        <f>'★決算統計　普通税'!DN36</f>
        <v>1148105</v>
      </c>
      <c r="CT34" s="142">
        <f>IF('★徴収率　普通税'!AM36="－",0,'★徴収率　普通税'!AM36)</f>
        <v>99.357665149413435</v>
      </c>
      <c r="CU34" s="127">
        <f>IF('★徴収率　普通税'!AN36="－",0,'★徴収率　普通税'!AN36)</f>
        <v>31.798326189018166</v>
      </c>
      <c r="CV34" s="142">
        <f>IF('★徴収率　普通税'!AO36="－",0,'★徴収率　普通税'!AO36)</f>
        <v>97.945883876493696</v>
      </c>
      <c r="CW34" s="37">
        <f>'★決算統計　普通税'!DP36</f>
        <v>35938</v>
      </c>
      <c r="CX34" s="135">
        <f>'★決算統計　普通税'!DQ36</f>
        <v>0</v>
      </c>
      <c r="CY34" s="37">
        <f>'★決算統計　普通税'!DR36</f>
        <v>35938</v>
      </c>
      <c r="CZ34" s="124">
        <f>'★決算統計　普通税'!DU36</f>
        <v>35938</v>
      </c>
      <c r="DA34" s="31">
        <f>'★決算統計　普通税'!DV36</f>
        <v>0</v>
      </c>
      <c r="DB34" s="124">
        <f>'★決算統計　普通税'!DW36</f>
        <v>35938</v>
      </c>
      <c r="DC34" s="127">
        <f>IF('★徴収率　普通税'!AP36="－",0,'★徴収率　普通税'!AP36)</f>
        <v>100</v>
      </c>
      <c r="DD34" s="142">
        <f>IF('★徴収率　普通税'!AQ36="－",0,'★徴収率　普通税'!AQ36)</f>
        <v>0</v>
      </c>
      <c r="DE34" s="142">
        <f>'★徴収率　普通税'!AR36</f>
        <v>100</v>
      </c>
      <c r="DF34" s="152" t="s">
        <v>258</v>
      </c>
      <c r="DG34" s="152" t="s">
        <v>258</v>
      </c>
      <c r="DH34" s="37">
        <f>'★決算統計　普通税'!EA36</f>
        <v>194137</v>
      </c>
      <c r="DI34" s="152" t="s">
        <v>258</v>
      </c>
      <c r="DJ34" s="128" t="s">
        <v>258</v>
      </c>
      <c r="DK34" s="124">
        <f>'★決算統計　普通税'!EF36</f>
        <v>187006</v>
      </c>
      <c r="DL34" s="127" t="str">
        <f>'★徴収率　普通税'!AS36</f>
        <v>－</v>
      </c>
      <c r="DM34" s="142" t="str">
        <f>'★徴収率　普通税'!AT36</f>
        <v>－</v>
      </c>
      <c r="DN34" s="142">
        <f>'★徴収率　普通税'!AU36</f>
        <v>96.3268207502949</v>
      </c>
      <c r="DO34" s="152" t="s">
        <v>258</v>
      </c>
      <c r="DP34" s="128" t="s">
        <v>258</v>
      </c>
      <c r="DQ34" s="124">
        <f>'★決算統計　普通税'!EJ36</f>
        <v>7818</v>
      </c>
      <c r="DR34" s="128" t="s">
        <v>258</v>
      </c>
      <c r="DS34" s="152" t="s">
        <v>258</v>
      </c>
      <c r="DT34" s="31">
        <f>'★決算統計　普通税'!EO36</f>
        <v>7818</v>
      </c>
      <c r="DU34" s="142" t="str">
        <f>'★徴収率　普通税'!AV36</f>
        <v>－</v>
      </c>
      <c r="DV34" s="127" t="str">
        <f>'★徴収率　普通税'!AW36</f>
        <v>－</v>
      </c>
      <c r="DW34" s="142">
        <f>'★徴収率　普通税'!AX36</f>
        <v>100</v>
      </c>
      <c r="DX34" s="31">
        <f>'★決算統計　普通税'!EQ36</f>
        <v>179939</v>
      </c>
      <c r="DY34" s="124">
        <f>'★決算統計　普通税'!ER36</f>
        <v>6380</v>
      </c>
      <c r="DZ34" s="31">
        <f>'★決算統計　普通税'!ES36</f>
        <v>186319</v>
      </c>
      <c r="EA34" s="124">
        <f>'★決算統計　普通税'!EV36</f>
        <v>177469</v>
      </c>
      <c r="EB34" s="31">
        <f>'★決算統計　普通税'!EW36</f>
        <v>1719</v>
      </c>
      <c r="EC34" s="124">
        <f>'★決算統計　普通税'!EX36</f>
        <v>179188</v>
      </c>
      <c r="ED34" s="127">
        <f>'★徴収率　普通税'!AY36</f>
        <v>98.627312589266353</v>
      </c>
      <c r="EE34" s="142">
        <f>'★徴収率　普通税'!AZ36</f>
        <v>26.9435736677116</v>
      </c>
      <c r="EF34" s="127">
        <f>'★徴収率　普通税'!BA36</f>
        <v>96.172693069413214</v>
      </c>
      <c r="EG34" s="135">
        <f>'★決算統計　普通税'!EZ36</f>
        <v>466689</v>
      </c>
      <c r="EH34" s="37">
        <f>'★決算統計　普通税'!FA36</f>
        <v>0</v>
      </c>
      <c r="EI34" s="135">
        <f>'★決算統計　普通税'!FB36</f>
        <v>466689</v>
      </c>
      <c r="EJ34" s="31">
        <f>'★決算統計　普通税'!FE36</f>
        <v>466689</v>
      </c>
      <c r="EK34" s="124">
        <f>'★決算統計　普通税'!FF36</f>
        <v>0</v>
      </c>
      <c r="EL34" s="31">
        <f>'★決算統計　普通税'!FG36</f>
        <v>466689</v>
      </c>
      <c r="EM34" s="142">
        <f>IF('★徴収率　普通税'!BB36="－",0,'★徴収率　普通税'!BB36)</f>
        <v>100</v>
      </c>
      <c r="EN34" s="127">
        <f>IF('★徴収率　普通税'!BC36="－",0,'★徴収率　普通税'!BC36)</f>
        <v>0</v>
      </c>
      <c r="EO34" s="142">
        <f>IF('★徴収率　普通税'!BD36="－",0,'★徴収率　普通税'!BD36)</f>
        <v>100</v>
      </c>
      <c r="EP34" s="37">
        <f>'★決算統計　普通税'!FR36</f>
        <v>0</v>
      </c>
      <c r="EQ34" s="135">
        <f>'★決算統計　普通税'!FS36</f>
        <v>0</v>
      </c>
      <c r="ER34" s="37">
        <f>'★決算統計　普通税'!FT36</f>
        <v>0</v>
      </c>
      <c r="ES34" s="124">
        <f>'★決算統計　普通税'!FW36</f>
        <v>0</v>
      </c>
      <c r="ET34" s="31">
        <f>'★決算統計　普通税'!FX36</f>
        <v>0</v>
      </c>
      <c r="EU34" s="124">
        <f>'★決算統計　普通税'!FY36</f>
        <v>0</v>
      </c>
      <c r="EV34" s="127">
        <f>IF('★徴収率　普通税'!BH36="－",0,'★徴収率　普通税'!BH36)</f>
        <v>0</v>
      </c>
      <c r="EW34" s="142">
        <f>IF('★徴収率　普通税'!BI36="－",0,'★徴収率　普通税'!BI36)</f>
        <v>0</v>
      </c>
      <c r="EX34" s="127">
        <f>IF('★徴収率　普通税'!BJ36="－",0,'★徴収率　普通税'!BJ36)</f>
        <v>0</v>
      </c>
      <c r="EY34" s="156" t="s">
        <v>258</v>
      </c>
      <c r="EZ34" s="129" t="s">
        <v>258</v>
      </c>
      <c r="FA34" s="156" t="s">
        <v>258</v>
      </c>
      <c r="FB34" s="130" t="s">
        <v>258</v>
      </c>
      <c r="FC34" s="157" t="s">
        <v>258</v>
      </c>
      <c r="FD34" s="130" t="s">
        <v>258</v>
      </c>
      <c r="FE34" s="158" t="s">
        <v>258</v>
      </c>
      <c r="FF34" s="131" t="s">
        <v>258</v>
      </c>
      <c r="FG34" s="158" t="s">
        <v>258</v>
      </c>
      <c r="FH34" s="37">
        <f>'★決算統計　目的税'!U36</f>
        <v>768</v>
      </c>
      <c r="FI34" s="135">
        <f>'★決算統計　目的税'!V36</f>
        <v>0</v>
      </c>
      <c r="FJ34" s="37">
        <f>'★決算統計　目的税'!W36</f>
        <v>768</v>
      </c>
      <c r="FK34" s="135">
        <f>'★決算統計　目的税'!Z36</f>
        <v>768</v>
      </c>
      <c r="FL34" s="37">
        <f>'★決算統計　目的税'!AA36</f>
        <v>0</v>
      </c>
      <c r="FM34" s="135">
        <f>'★決算統計　目的税'!AB36</f>
        <v>768</v>
      </c>
      <c r="FN34" s="131">
        <f>'★徴収率　目的税'!I36</f>
        <v>100</v>
      </c>
      <c r="FO34" s="158">
        <f>IF('★徴収率　目的税'!J36="－",0,'★徴収率　目的税'!J36)</f>
        <v>0</v>
      </c>
      <c r="FP34" s="131">
        <f>'★徴収率　目的税'!K36</f>
        <v>100</v>
      </c>
      <c r="FQ34" s="157" t="s">
        <v>258</v>
      </c>
      <c r="FR34" s="130" t="s">
        <v>258</v>
      </c>
      <c r="FS34" s="157" t="s">
        <v>258</v>
      </c>
      <c r="FT34" s="130" t="s">
        <v>258</v>
      </c>
      <c r="FU34" s="157" t="s">
        <v>258</v>
      </c>
      <c r="FV34" s="130" t="s">
        <v>258</v>
      </c>
      <c r="FW34" s="157" t="s">
        <v>258</v>
      </c>
      <c r="FX34" s="130" t="s">
        <v>258</v>
      </c>
      <c r="FY34" s="157" t="s">
        <v>258</v>
      </c>
      <c r="FZ34" s="31">
        <f>'★決算統計　目的税'!AM36</f>
        <v>725573</v>
      </c>
      <c r="GA34" s="124">
        <f>'★決算統計　目的税'!AN36</f>
        <v>16009</v>
      </c>
      <c r="GB34" s="31">
        <f>'★決算統計　目的税'!AO36</f>
        <v>741582</v>
      </c>
      <c r="GC34" s="124">
        <f>'★決算統計　目的税'!AR36</f>
        <v>720910</v>
      </c>
      <c r="GD34" s="31">
        <f>'★決算統計　目的税'!AS36</f>
        <v>5091</v>
      </c>
      <c r="GE34" s="124">
        <f>'★決算統計　目的税'!AT36</f>
        <v>726001</v>
      </c>
      <c r="GF34" s="127">
        <f>'★徴収率　目的税'!O36</f>
        <v>99.357335512760258</v>
      </c>
      <c r="GG34" s="142">
        <f>'★徴収率　目的税'!P36</f>
        <v>31.8008620151165</v>
      </c>
      <c r="GH34" s="127">
        <f>'★徴収率　目的税'!Q36</f>
        <v>97.898951161166252</v>
      </c>
      <c r="GI34" s="156" t="s">
        <v>258</v>
      </c>
      <c r="GJ34" s="129" t="s">
        <v>258</v>
      </c>
      <c r="GK34" s="156" t="s">
        <v>258</v>
      </c>
      <c r="GL34" s="130" t="s">
        <v>258</v>
      </c>
      <c r="GM34" s="157" t="s">
        <v>258</v>
      </c>
      <c r="GN34" s="130" t="s">
        <v>258</v>
      </c>
      <c r="GO34" s="158" t="s">
        <v>258</v>
      </c>
      <c r="GP34" s="131" t="s">
        <v>258</v>
      </c>
      <c r="GQ34" s="158" t="s">
        <v>258</v>
      </c>
      <c r="GR34" s="31">
        <f>'★決算統計　目的税'!DG36</f>
        <v>9099851</v>
      </c>
      <c r="GS34" s="124">
        <f>'★決算統計　目的税'!DH36</f>
        <v>190212</v>
      </c>
      <c r="GT34" s="31">
        <f>'★決算統計　目的税'!DI36</f>
        <v>9297881</v>
      </c>
      <c r="GU34" s="124">
        <f>'★決算統計　目的税'!DL36</f>
        <v>9022146</v>
      </c>
      <c r="GV34" s="31">
        <f>'★決算統計　目的税'!DM36</f>
        <v>64587</v>
      </c>
      <c r="GW34" s="124">
        <f>'★決算統計　目的税'!DN36</f>
        <v>9094551</v>
      </c>
      <c r="GX34" s="127">
        <f>'★徴収率　目的税'!AM36</f>
        <v>99.146084919412417</v>
      </c>
      <c r="GY34" s="142">
        <f>'★徴収率　目的税'!AN36</f>
        <v>33.955270960822659</v>
      </c>
      <c r="GZ34" s="127">
        <f>'★徴収率　目的税'!AO36</f>
        <v>97.813157643123205</v>
      </c>
      <c r="HA34" s="135">
        <f>'★決算統計　目的税'!DP36</f>
        <v>2260</v>
      </c>
      <c r="HB34" s="37">
        <f>'★決算統計　目的税'!DQ36</f>
        <v>121255</v>
      </c>
      <c r="HC34" s="135">
        <f>'★決算統計　目的税'!DR36</f>
        <v>123515</v>
      </c>
      <c r="HD34" s="37">
        <f>'★決算統計　目的税'!DU36</f>
        <v>1776</v>
      </c>
      <c r="HE34" s="135">
        <f>'★決算統計　目的税'!DV36</f>
        <v>14167</v>
      </c>
      <c r="HF34" s="37">
        <f>'★決算統計　目的税'!DW36</f>
        <v>15943</v>
      </c>
      <c r="HG34" s="158">
        <f>IF('★徴収率　目的税'!AP36="－",0,'★徴収率　目的税'!AP36)</f>
        <v>78.584070796460182</v>
      </c>
      <c r="HH34" s="131">
        <f>IF('★徴収率　目的税'!AQ36="－",0,'★徴収率　目的税'!AQ36)</f>
        <v>11.683641911673744</v>
      </c>
      <c r="HI34" s="158">
        <f>IF('★徴収率　目的税'!AR36="－",0,'★徴収率　目的税'!AR36)</f>
        <v>12.907743998704611</v>
      </c>
      <c r="HJ34" s="31">
        <f>'★決算統計　目的税'!DY36</f>
        <v>1381675</v>
      </c>
      <c r="HK34" s="124">
        <f>'★決算統計　目的税'!DZ36</f>
        <v>134746</v>
      </c>
      <c r="HL34" s="31">
        <f>'★決算統計　目的税'!EA36</f>
        <v>1516421</v>
      </c>
      <c r="HM34" s="124">
        <f>'★決算統計　目的税'!ED36</f>
        <v>1287902</v>
      </c>
      <c r="HN34" s="31">
        <f>'★決算統計　目的税'!EE36</f>
        <v>36286</v>
      </c>
      <c r="HO34" s="124">
        <f>'★決算統計　目的税'!EF36</f>
        <v>1324188</v>
      </c>
      <c r="HP34" s="127">
        <f>'★徴収率　目的税'!AS36</f>
        <v>93.2130928040241</v>
      </c>
      <c r="HQ34" s="158">
        <f>'★徴収率　目的税'!AT36</f>
        <v>26.929185281937869</v>
      </c>
      <c r="HR34" s="142">
        <f>'★徴収率　目的税'!AU36</f>
        <v>87.323243347329011</v>
      </c>
    </row>
    <row r="35" spans="1:226">
      <c r="A35" s="124" t="s">
        <v>3</v>
      </c>
      <c r="B35" s="135">
        <f>'★決算統計　普通税'!U37</f>
        <v>3241121</v>
      </c>
      <c r="C35" s="135">
        <f>'★決算統計　普通税'!V37</f>
        <v>64492</v>
      </c>
      <c r="D35" s="135">
        <f>'★決算統計　普通税'!W37</f>
        <v>3305613</v>
      </c>
      <c r="E35" s="137">
        <f>'★決算統計　普通税'!Z37</f>
        <v>3219692</v>
      </c>
      <c r="F35" s="137">
        <f>'★決算統計　普通税'!AA37</f>
        <v>24085</v>
      </c>
      <c r="G35" s="137">
        <f>'★決算統計　普通税'!AB37</f>
        <v>3243777</v>
      </c>
      <c r="H35" s="139">
        <f>'★徴収率　普通税'!I37</f>
        <v>99.338839864355577</v>
      </c>
      <c r="I35" s="139">
        <f>'★徴収率　普通税'!J37</f>
        <v>37.345717298269555</v>
      </c>
      <c r="J35" s="139">
        <f>'★徴収率　普通税'!K37</f>
        <v>98.12936360063928</v>
      </c>
      <c r="K35" s="135">
        <f>'★決算統計　普通税'!AD37</f>
        <v>90616</v>
      </c>
      <c r="L35" s="135">
        <f>'★決算統計　普通税'!AE37</f>
        <v>1908</v>
      </c>
      <c r="M35" s="135">
        <f>'★決算統計　普通税'!AF37</f>
        <v>92524</v>
      </c>
      <c r="N35" s="124">
        <f>'★決算統計　普通税'!AI37</f>
        <v>89930</v>
      </c>
      <c r="O35" s="124">
        <f>'★決算統計　普通税'!AJ37</f>
        <v>719</v>
      </c>
      <c r="P35" s="124">
        <f>'★決算統計　普通税'!AK37</f>
        <v>90649</v>
      </c>
      <c r="Q35" s="142">
        <f>'★徴収率　普通税'!L37</f>
        <v>99.242959300785742</v>
      </c>
      <c r="R35" s="142">
        <f>'★徴収率　普通税'!M37</f>
        <v>37.683438155136265</v>
      </c>
      <c r="S35" s="142">
        <f>'★徴収率　普通税'!N37</f>
        <v>97.97349876788725</v>
      </c>
      <c r="T35" s="145">
        <f>'★決算統計　普通税'!AM37</f>
        <v>2861973</v>
      </c>
      <c r="U35" s="135">
        <f>'★決算統計　普通税'!AN37</f>
        <v>60059</v>
      </c>
      <c r="V35" s="37">
        <f>'★決算統計　普通税'!AO37</f>
        <v>2922032</v>
      </c>
      <c r="W35" s="124">
        <f>'★決算統計　普通税'!AR37</f>
        <v>2840246</v>
      </c>
      <c r="X35" s="124">
        <f>'★決算統計　普通税'!AS37</f>
        <v>22642</v>
      </c>
      <c r="Y35" s="124">
        <f>'★決算統計　普通税'!AT37</f>
        <v>2862888</v>
      </c>
      <c r="Z35" s="142">
        <f>'★徴収率　普通税'!O37</f>
        <v>99.240838400641792</v>
      </c>
      <c r="AA35" s="127">
        <f>'★徴収率　普通税'!P37</f>
        <v>37.699595397858772</v>
      </c>
      <c r="AB35" s="142">
        <f>'★徴収率　普通税'!Q37</f>
        <v>97.975929079489887</v>
      </c>
      <c r="AC35" s="37">
        <f>'★決算統計　普通税'!AV37</f>
        <v>21700</v>
      </c>
      <c r="AD35" s="135">
        <f>'★決算統計　普通税'!AW37</f>
        <v>0</v>
      </c>
      <c r="AE35" s="37">
        <f>'★決算統計　普通税'!AX37</f>
        <v>21700</v>
      </c>
      <c r="AF35" s="124">
        <f>'★決算統計　普通税'!BA37</f>
        <v>21700</v>
      </c>
      <c r="AG35" s="31">
        <f>'★決算統計　普通税'!BB37</f>
        <v>0</v>
      </c>
      <c r="AH35" s="124">
        <f>'★決算統計　普通税'!BC37</f>
        <v>21700</v>
      </c>
      <c r="AI35" s="127">
        <f>'★徴収率　普通税'!R37</f>
        <v>100</v>
      </c>
      <c r="AJ35" s="142">
        <f>IF('★徴収率　普通税'!S37="－",0,'★徴収率　普通税'!S37)</f>
        <v>0</v>
      </c>
      <c r="AK35" s="142">
        <f>'★徴収率　普通税'!T37</f>
        <v>100</v>
      </c>
      <c r="AL35" s="135">
        <f>'★決算統計　普通税'!BE37</f>
        <v>142026</v>
      </c>
      <c r="AM35" s="37">
        <f>'★決算統計　普通税'!BF37</f>
        <v>1769</v>
      </c>
      <c r="AN35" s="135">
        <f>'★決算統計　普通税'!BG37</f>
        <v>143795</v>
      </c>
      <c r="AO35" s="31">
        <f>'★決算統計　普通税'!BJ37</f>
        <v>141458</v>
      </c>
      <c r="AP35" s="124">
        <f>'★決算統計　普通税'!BK37</f>
        <v>491</v>
      </c>
      <c r="AQ35" s="31">
        <f>'★決算統計　普通税'!BL37</f>
        <v>141949</v>
      </c>
      <c r="AR35" s="142">
        <f>'★徴収率　普通税'!U37</f>
        <v>99.600073226029039</v>
      </c>
      <c r="AS35" s="127">
        <f>'★徴収率　普通税'!V37</f>
        <v>27.755794234030525</v>
      </c>
      <c r="AT35" s="142">
        <f>'★徴収率　普通税'!W37</f>
        <v>98.716227963420138</v>
      </c>
      <c r="AU35" s="37">
        <f>'★決算統計　普通税'!BN37</f>
        <v>146506</v>
      </c>
      <c r="AV35" s="135">
        <f>'★決算統計　普通税'!BO37</f>
        <v>756</v>
      </c>
      <c r="AW35" s="135">
        <f>'★決算統計　普通税'!BP37</f>
        <v>147262</v>
      </c>
      <c r="AX35" s="124">
        <f>'★決算統計　普通税'!BS37</f>
        <v>148058</v>
      </c>
      <c r="AY35" s="31">
        <f>'★決算統計　普通税'!BT37</f>
        <v>233</v>
      </c>
      <c r="AZ35" s="124">
        <f>'★決算統計　普通税'!BU37</f>
        <v>148291</v>
      </c>
      <c r="BA35" s="127">
        <f>'★徴収率　普通税'!X37</f>
        <v>101.05934227949709</v>
      </c>
      <c r="BB35" s="142">
        <f>IF('★徴収率　普通税'!Y37="－",0,'★徴収率　普通税'!Y37)</f>
        <v>30.82010582010582</v>
      </c>
      <c r="BC35" s="127">
        <f>'★徴収率　普通税'!Z37</f>
        <v>100.69875460064375</v>
      </c>
      <c r="BD35" s="135">
        <f>'★決算統計　普通税'!BW37</f>
        <v>2657887</v>
      </c>
      <c r="BE35" s="37">
        <f>'★決算統計　普通税'!BX37</f>
        <v>33293</v>
      </c>
      <c r="BF35" s="135">
        <f>'★決算統計　普通税'!BY37</f>
        <v>2691180</v>
      </c>
      <c r="BG35" s="31">
        <f>'★決算統計　普通税'!CB37</f>
        <v>2648192</v>
      </c>
      <c r="BH35" s="124">
        <f>'★決算統計　普通税'!CC37</f>
        <v>11125</v>
      </c>
      <c r="BI35" s="124">
        <f>'★決算統計　普通税'!CD37</f>
        <v>2659317</v>
      </c>
      <c r="BJ35" s="142">
        <f>'★徴収率　普通税'!AA37</f>
        <v>99.635236561975731</v>
      </c>
      <c r="BK35" s="127">
        <f>'★徴収率　普通税'!AB37</f>
        <v>33.41543267353498</v>
      </c>
      <c r="BL35" s="142">
        <f>'★徴収率　普通税'!AC37</f>
        <v>98.816021224890193</v>
      </c>
      <c r="BM35" s="37">
        <f>'★決算統計　普通税'!CF37</f>
        <v>2642292</v>
      </c>
      <c r="BN35" s="135">
        <f>'★決算統計　普通税'!CG37</f>
        <v>33293</v>
      </c>
      <c r="BO35" s="37">
        <f>'★決算統計　普通税'!CH37</f>
        <v>2675585</v>
      </c>
      <c r="BP35" s="124">
        <f>'★決算統計　普通税'!CK37</f>
        <v>2632597</v>
      </c>
      <c r="BQ35" s="31">
        <f>'★決算統計　普通税'!CL37</f>
        <v>11125</v>
      </c>
      <c r="BR35" s="124">
        <f>'★決算統計　普通税'!CM37</f>
        <v>2643722</v>
      </c>
      <c r="BS35" s="127">
        <f>'★徴収率　普通税'!AD37</f>
        <v>99.633083701574236</v>
      </c>
      <c r="BT35" s="142">
        <f>'★徴収率　普通税'!AE37</f>
        <v>33.41543267353498</v>
      </c>
      <c r="BU35" s="142">
        <f>'★徴収率　普通税'!AF37</f>
        <v>98.809120248469029</v>
      </c>
      <c r="BV35" s="135">
        <f>'★決算統計　普通税'!CO37</f>
        <v>1105320</v>
      </c>
      <c r="BW35" s="135">
        <f>'★決算統計　普通税'!CP37</f>
        <v>13956</v>
      </c>
      <c r="BX35" s="37">
        <f>'★決算統計　普通税'!CQ37</f>
        <v>1119276</v>
      </c>
      <c r="BY35" s="124">
        <f>'★決算統計　普通税'!CT37</f>
        <v>1101268</v>
      </c>
      <c r="BZ35" s="31">
        <f>'★決算統計　普通税'!CU37</f>
        <v>4664</v>
      </c>
      <c r="CA35" s="124">
        <f>'★決算統計　普通税'!CV37</f>
        <v>1105932</v>
      </c>
      <c r="CB35" s="127">
        <f>'★徴収率　普通税'!AG37</f>
        <v>99.633409329424964</v>
      </c>
      <c r="CC35" s="142">
        <f>'★徴収率　普通税'!AH37</f>
        <v>33.419317856119228</v>
      </c>
      <c r="CD35" s="127">
        <f>'★徴収率　普通税'!AI37</f>
        <v>98.807800756917857</v>
      </c>
      <c r="CE35" s="135">
        <f>'★決算統計　普通税'!CX37</f>
        <v>1281594</v>
      </c>
      <c r="CF35" s="37">
        <f>'★決算統計　普通税'!CY37</f>
        <v>15906</v>
      </c>
      <c r="CG35" s="135">
        <f>'★決算統計　普通税'!CZ37</f>
        <v>1297500</v>
      </c>
      <c r="CH35" s="124">
        <f>'★決算統計　普通税'!DC37</f>
        <v>1276889</v>
      </c>
      <c r="CI35" s="31">
        <f>'★決算統計　普通税'!DD37</f>
        <v>5315</v>
      </c>
      <c r="CJ35" s="124">
        <f>'★決算統計　普通税'!DE37</f>
        <v>1282204</v>
      </c>
      <c r="CK35" s="127">
        <f>'★徴収率　普通税'!AJ37</f>
        <v>99.632879055301444</v>
      </c>
      <c r="CL35" s="142">
        <f>'★徴収率　普通税'!AK37</f>
        <v>33.415063498051047</v>
      </c>
      <c r="CM35" s="127">
        <f>'★徴収率　普通税'!AL37</f>
        <v>98.821117533718692</v>
      </c>
      <c r="CN35" s="135">
        <f>'★決算統計　普通税'!DG37</f>
        <v>255378</v>
      </c>
      <c r="CO35" s="37">
        <f>'★決算統計　普通税'!DH37</f>
        <v>3431</v>
      </c>
      <c r="CP35" s="135">
        <f>'★決算統計　普通税'!DI37</f>
        <v>258809</v>
      </c>
      <c r="CQ35" s="31">
        <f>'★決算統計　普通税'!DL37</f>
        <v>254440</v>
      </c>
      <c r="CR35" s="124">
        <f>'★決算統計　普通税'!DM37</f>
        <v>1146</v>
      </c>
      <c r="CS35" s="124">
        <f>'★決算統計　普通税'!DN37</f>
        <v>255586</v>
      </c>
      <c r="CT35" s="142">
        <f>IF('★徴収率　普通税'!AM37="－",0,'★徴収率　普通税'!AM37)</f>
        <v>99.632701329010331</v>
      </c>
      <c r="CU35" s="127">
        <f>IF('★徴収率　普通税'!AN37="－",0,'★徴収率　普通税'!AN37)</f>
        <v>33.401340716992131</v>
      </c>
      <c r="CV35" s="142">
        <f>IF('★徴収率　普通税'!AO37="－",0,'★徴収率　普通税'!AO37)</f>
        <v>98.754680092268813</v>
      </c>
      <c r="CW35" s="37">
        <f>'★決算統計　普通税'!DP37</f>
        <v>15595</v>
      </c>
      <c r="CX35" s="135">
        <f>'★決算統計　普通税'!DQ37</f>
        <v>0</v>
      </c>
      <c r="CY35" s="37">
        <f>'★決算統計　普通税'!DR37</f>
        <v>15595</v>
      </c>
      <c r="CZ35" s="124">
        <f>'★決算統計　普通税'!DU37</f>
        <v>15595</v>
      </c>
      <c r="DA35" s="31">
        <f>'★決算統計　普通税'!DV37</f>
        <v>0</v>
      </c>
      <c r="DB35" s="124">
        <f>'★決算統計　普通税'!DW37</f>
        <v>15595</v>
      </c>
      <c r="DC35" s="127">
        <f>IF('★徴収率　普通税'!AP37="－",0,'★徴収率　普通税'!AP37)</f>
        <v>100</v>
      </c>
      <c r="DD35" s="142">
        <f>IF('★徴収率　普通税'!AQ37="－",0,'★徴収率　普通税'!AQ37)</f>
        <v>0</v>
      </c>
      <c r="DE35" s="142">
        <f>'★徴収率　普通税'!AR37</f>
        <v>100</v>
      </c>
      <c r="DF35" s="152" t="s">
        <v>258</v>
      </c>
      <c r="DG35" s="152" t="s">
        <v>258</v>
      </c>
      <c r="DH35" s="37">
        <f>'★決算統計　普通税'!EA37</f>
        <v>102896</v>
      </c>
      <c r="DI35" s="152" t="s">
        <v>258</v>
      </c>
      <c r="DJ35" s="128" t="s">
        <v>258</v>
      </c>
      <c r="DK35" s="124">
        <f>'★決算統計　普通税'!EF37</f>
        <v>99852</v>
      </c>
      <c r="DL35" s="127" t="str">
        <f>'★徴収率　普通税'!AS37</f>
        <v>－</v>
      </c>
      <c r="DM35" s="142" t="str">
        <f>'★徴収率　普通税'!AT37</f>
        <v>－</v>
      </c>
      <c r="DN35" s="142">
        <f>'★徴収率　普通税'!AU37</f>
        <v>97.041673145700514</v>
      </c>
      <c r="DO35" s="152" t="s">
        <v>258</v>
      </c>
      <c r="DP35" s="128" t="s">
        <v>258</v>
      </c>
      <c r="DQ35" s="124">
        <f>'★決算統計　普通税'!EJ37</f>
        <v>5874</v>
      </c>
      <c r="DR35" s="128" t="s">
        <v>258</v>
      </c>
      <c r="DS35" s="152" t="s">
        <v>258</v>
      </c>
      <c r="DT35" s="31">
        <f>'★決算統計　普通税'!EO37</f>
        <v>5874</v>
      </c>
      <c r="DU35" s="142" t="str">
        <f>'★徴収率　普通税'!AV37</f>
        <v>－</v>
      </c>
      <c r="DV35" s="127" t="str">
        <f>'★徴収率　普通税'!AW37</f>
        <v>－</v>
      </c>
      <c r="DW35" s="142">
        <f>'★徴収率　普通税'!AX37</f>
        <v>100</v>
      </c>
      <c r="DX35" s="31">
        <f>'★決算統計　普通税'!EQ37</f>
        <v>93939</v>
      </c>
      <c r="DY35" s="124">
        <f>'★決算統計　普通税'!ER37</f>
        <v>3083</v>
      </c>
      <c r="DZ35" s="31">
        <f>'★決算統計　普通税'!ES37</f>
        <v>97022</v>
      </c>
      <c r="EA35" s="124">
        <f>'★決算統計　普通税'!EV37</f>
        <v>93006</v>
      </c>
      <c r="EB35" s="31">
        <f>'★決算統計　普通税'!EW37</f>
        <v>972</v>
      </c>
      <c r="EC35" s="124">
        <f>'★決算統計　普通税'!EX37</f>
        <v>93978</v>
      </c>
      <c r="ED35" s="127">
        <f>'★徴収率　普通税'!AY37</f>
        <v>99.006802286590229</v>
      </c>
      <c r="EE35" s="142">
        <f>'★徴収率　普通税'!AZ37</f>
        <v>31.527732727862475</v>
      </c>
      <c r="EF35" s="127">
        <f>'★徴収率　普通税'!BA37</f>
        <v>96.862567252788025</v>
      </c>
      <c r="EG35" s="135">
        <f>'★決算統計　普通税'!EZ37</f>
        <v>366365</v>
      </c>
      <c r="EH35" s="37">
        <f>'★決算統計　普通税'!FA37</f>
        <v>29</v>
      </c>
      <c r="EI35" s="135">
        <f>'★決算統計　普通税'!FB37</f>
        <v>366394</v>
      </c>
      <c r="EJ35" s="31">
        <f>'★決算統計　普通税'!FE37</f>
        <v>366365</v>
      </c>
      <c r="EK35" s="124">
        <f>'★決算統計　普通税'!FF37</f>
        <v>0</v>
      </c>
      <c r="EL35" s="31">
        <f>'★決算統計　普通税'!FG37</f>
        <v>366365</v>
      </c>
      <c r="EM35" s="142">
        <f>IF('★徴収率　普通税'!BB37="－",0,'★徴収率　普通税'!BB37)</f>
        <v>100</v>
      </c>
      <c r="EN35" s="127">
        <f>IF('★徴収率　普通税'!BC37="－",0,'★徴収率　普通税'!BC37)</f>
        <v>0</v>
      </c>
      <c r="EO35" s="142">
        <f>IF('★徴収率　普通税'!BD37="－",0,'★徴収率　普通税'!BD37)</f>
        <v>99.992085023226366</v>
      </c>
      <c r="EP35" s="37">
        <f>'★決算統計　普通税'!FR37</f>
        <v>0</v>
      </c>
      <c r="EQ35" s="135">
        <f>'★決算統計　普通税'!FS37</f>
        <v>0</v>
      </c>
      <c r="ER35" s="37">
        <f>'★決算統計　普通税'!FT37</f>
        <v>0</v>
      </c>
      <c r="ES35" s="124">
        <f>'★決算統計　普通税'!FW37</f>
        <v>0</v>
      </c>
      <c r="ET35" s="31">
        <f>'★決算統計　普通税'!FX37</f>
        <v>0</v>
      </c>
      <c r="EU35" s="124">
        <f>'★決算統計　普通税'!FY37</f>
        <v>0</v>
      </c>
      <c r="EV35" s="127">
        <f>IF('★徴収率　普通税'!BH37="－",0,'★徴収率　普通税'!BH37)</f>
        <v>0</v>
      </c>
      <c r="EW35" s="142">
        <f>IF('★徴収率　普通税'!BI37="－",0,'★徴収率　普通税'!BI37)</f>
        <v>0</v>
      </c>
      <c r="EX35" s="127">
        <f>IF('★徴収率　普通税'!BJ37="－",0,'★徴収率　普通税'!BJ37)</f>
        <v>0</v>
      </c>
      <c r="EY35" s="156" t="s">
        <v>258</v>
      </c>
      <c r="EZ35" s="129" t="s">
        <v>258</v>
      </c>
      <c r="FA35" s="156" t="s">
        <v>258</v>
      </c>
      <c r="FB35" s="130" t="s">
        <v>258</v>
      </c>
      <c r="FC35" s="157" t="s">
        <v>258</v>
      </c>
      <c r="FD35" s="130" t="s">
        <v>258</v>
      </c>
      <c r="FE35" s="158" t="s">
        <v>258</v>
      </c>
      <c r="FF35" s="131" t="s">
        <v>258</v>
      </c>
      <c r="FG35" s="158" t="s">
        <v>258</v>
      </c>
      <c r="FH35" s="37">
        <f>'★決算統計　目的税'!U37</f>
        <v>96</v>
      </c>
      <c r="FI35" s="135">
        <f>'★決算統計　目的税'!V37</f>
        <v>0</v>
      </c>
      <c r="FJ35" s="37">
        <f>'★決算統計　目的税'!W37</f>
        <v>96</v>
      </c>
      <c r="FK35" s="135">
        <f>'★決算統計　目的税'!Z37</f>
        <v>96</v>
      </c>
      <c r="FL35" s="37">
        <f>'★決算統計　目的税'!AA37</f>
        <v>0</v>
      </c>
      <c r="FM35" s="135">
        <f>'★決算統計　目的税'!AB37</f>
        <v>96</v>
      </c>
      <c r="FN35" s="131">
        <f>'★徴収率　目的税'!I37</f>
        <v>100</v>
      </c>
      <c r="FO35" s="158">
        <f>IF('★徴収率　目的税'!J37="－",0,'★徴収率　目的税'!J37)</f>
        <v>0</v>
      </c>
      <c r="FP35" s="131">
        <f>'★徴収率　目的税'!K37</f>
        <v>100</v>
      </c>
      <c r="FQ35" s="157" t="s">
        <v>258</v>
      </c>
      <c r="FR35" s="130" t="s">
        <v>258</v>
      </c>
      <c r="FS35" s="157" t="s">
        <v>258</v>
      </c>
      <c r="FT35" s="130" t="s">
        <v>258</v>
      </c>
      <c r="FU35" s="157" t="s">
        <v>258</v>
      </c>
      <c r="FV35" s="130" t="s">
        <v>258</v>
      </c>
      <c r="FW35" s="157" t="s">
        <v>258</v>
      </c>
      <c r="FX35" s="130" t="s">
        <v>258</v>
      </c>
      <c r="FY35" s="157" t="s">
        <v>258</v>
      </c>
      <c r="FZ35" s="31">
        <f>'★決算統計　目的税'!AM37</f>
        <v>569618</v>
      </c>
      <c r="GA35" s="124">
        <f>'★決算統計　目的税'!AN37</f>
        <v>7115</v>
      </c>
      <c r="GB35" s="31">
        <f>'★決算統計　目的税'!AO37</f>
        <v>576733</v>
      </c>
      <c r="GC35" s="124">
        <f>'★決算統計　目的税'!AR37</f>
        <v>567545</v>
      </c>
      <c r="GD35" s="31">
        <f>'★決算統計　目的税'!AS37</f>
        <v>2378</v>
      </c>
      <c r="GE35" s="124">
        <f>'★決算統計　目的税'!AT37</f>
        <v>569923</v>
      </c>
      <c r="GF35" s="127">
        <f>'★徴収率　目的税'!O37</f>
        <v>99.636071893795489</v>
      </c>
      <c r="GG35" s="142">
        <f>'★徴収率　目的税'!P37</f>
        <v>33.422347153900212</v>
      </c>
      <c r="GH35" s="127">
        <f>'★徴収率　目的税'!Q37</f>
        <v>98.819210969374041</v>
      </c>
      <c r="GI35" s="156" t="s">
        <v>258</v>
      </c>
      <c r="GJ35" s="129" t="s">
        <v>258</v>
      </c>
      <c r="GK35" s="156" t="s">
        <v>258</v>
      </c>
      <c r="GL35" s="130" t="s">
        <v>258</v>
      </c>
      <c r="GM35" s="157" t="s">
        <v>258</v>
      </c>
      <c r="GN35" s="130" t="s">
        <v>258</v>
      </c>
      <c r="GO35" s="158" t="s">
        <v>258</v>
      </c>
      <c r="GP35" s="131" t="s">
        <v>258</v>
      </c>
      <c r="GQ35" s="158" t="s">
        <v>258</v>
      </c>
      <c r="GR35" s="31">
        <f>'★決算統計　目的税'!DG37</f>
        <v>6929026</v>
      </c>
      <c r="GS35" s="124">
        <f>'★決算統計　目的税'!DH37</f>
        <v>108012</v>
      </c>
      <c r="GT35" s="31">
        <f>'★決算統計　目的税'!DI37</f>
        <v>7042912</v>
      </c>
      <c r="GU35" s="124">
        <f>'★決算統計　目的税'!DL37</f>
        <v>6894896</v>
      </c>
      <c r="GV35" s="31">
        <f>'★決算統計　目的税'!DM37</f>
        <v>38560</v>
      </c>
      <c r="GW35" s="124">
        <f>'★決算統計　目的税'!DN37</f>
        <v>6939330</v>
      </c>
      <c r="GX35" s="127">
        <f>'★徴収率　目的税'!AM37</f>
        <v>99.507434378222854</v>
      </c>
      <c r="GY35" s="142">
        <f>'★徴収率　目的税'!AN37</f>
        <v>35.699737066251899</v>
      </c>
      <c r="GZ35" s="127">
        <f>'★徴収率　目的税'!AO37</f>
        <v>98.529273118846291</v>
      </c>
      <c r="HA35" s="157" t="s">
        <v>258</v>
      </c>
      <c r="HB35" s="130" t="s">
        <v>258</v>
      </c>
      <c r="HC35" s="157" t="s">
        <v>258</v>
      </c>
      <c r="HD35" s="130" t="s">
        <v>258</v>
      </c>
      <c r="HE35" s="157" t="s">
        <v>258</v>
      </c>
      <c r="HF35" s="130" t="s">
        <v>258</v>
      </c>
      <c r="HG35" s="157" t="s">
        <v>258</v>
      </c>
      <c r="HH35" s="130" t="s">
        <v>258</v>
      </c>
      <c r="HI35" s="157" t="s">
        <v>258</v>
      </c>
      <c r="HJ35" s="31">
        <f>'★決算統計　目的税'!DY37</f>
        <v>978015</v>
      </c>
      <c r="HK35" s="124">
        <f>'★決算統計　目的税'!DZ37</f>
        <v>143707</v>
      </c>
      <c r="HL35" s="31">
        <f>'★決算統計　目的税'!EA37</f>
        <v>1121722</v>
      </c>
      <c r="HM35" s="124">
        <f>'★決算統計　目的税'!ED37</f>
        <v>928388</v>
      </c>
      <c r="HN35" s="31">
        <f>'★決算統計　目的税'!EE37</f>
        <v>45206</v>
      </c>
      <c r="HO35" s="124">
        <f>'★決算統計　目的税'!EF37</f>
        <v>973594</v>
      </c>
      <c r="HP35" s="127">
        <f>'★徴収率　目的税'!AS37</f>
        <v>94.925742447712963</v>
      </c>
      <c r="HQ35" s="142">
        <f>'★徴収率　目的税'!AT37</f>
        <v>31.457061938527698</v>
      </c>
      <c r="HR35" s="142">
        <f>'★徴収率　目的税'!AU37</f>
        <v>86.794589033646488</v>
      </c>
    </row>
    <row r="36" spans="1:226">
      <c r="A36" s="124" t="s">
        <v>4</v>
      </c>
      <c r="B36" s="135">
        <f>'★決算統計　普通税'!U38</f>
        <v>4769918</v>
      </c>
      <c r="C36" s="135">
        <f>'★決算統計　普通税'!V38</f>
        <v>44434</v>
      </c>
      <c r="D36" s="135">
        <f>'★決算統計　普通税'!W38</f>
        <v>4814352</v>
      </c>
      <c r="E36" s="137">
        <f>'★決算統計　普通税'!Z38</f>
        <v>4753811</v>
      </c>
      <c r="F36" s="137">
        <f>'★決算統計　普通税'!AA38</f>
        <v>21552</v>
      </c>
      <c r="G36" s="137">
        <f>'★決算統計　普通税'!AB38</f>
        <v>4775363</v>
      </c>
      <c r="H36" s="139">
        <f>'★徴収率　普通税'!I38</f>
        <v>99.662321239065321</v>
      </c>
      <c r="I36" s="139">
        <f>'★徴収率　普通税'!J38</f>
        <v>48.503398298600167</v>
      </c>
      <c r="J36" s="139">
        <f>'★徴収率　普通税'!K38</f>
        <v>99.190150616323862</v>
      </c>
      <c r="K36" s="135">
        <f>'★決算統計　普通税'!AD38</f>
        <v>131748</v>
      </c>
      <c r="L36" s="135">
        <f>'★決算統計　普通税'!AE38</f>
        <v>1305</v>
      </c>
      <c r="M36" s="135">
        <f>'★決算統計　普通税'!AF38</f>
        <v>133053</v>
      </c>
      <c r="N36" s="124">
        <f>'★決算統計　普通税'!AI38</f>
        <v>131289</v>
      </c>
      <c r="O36" s="124">
        <f>'★決算統計　普通税'!AJ38</f>
        <v>633</v>
      </c>
      <c r="P36" s="124">
        <f>'★決算統計　普通税'!AK38</f>
        <v>131922</v>
      </c>
      <c r="Q36" s="142">
        <f>'★徴収率　普通税'!L38</f>
        <v>99.651607614536843</v>
      </c>
      <c r="R36" s="142">
        <f>'★徴収率　普通税'!M38</f>
        <v>48.505747126436781</v>
      </c>
      <c r="S36" s="142">
        <f>'★徴収率　普通税'!N38</f>
        <v>99.14996279678023</v>
      </c>
      <c r="T36" s="145">
        <f>'★決算統計　普通税'!AM38</f>
        <v>4303560</v>
      </c>
      <c r="U36" s="135">
        <f>'★決算統計　普通税'!AN38</f>
        <v>42202</v>
      </c>
      <c r="V36" s="37">
        <f>'★決算統計　普通税'!AO38</f>
        <v>4345762</v>
      </c>
      <c r="W36" s="124">
        <f>'★決算統計　普通税'!AR38</f>
        <v>4288711</v>
      </c>
      <c r="X36" s="124">
        <f>'★決算統計　普通税'!AS38</f>
        <v>20467</v>
      </c>
      <c r="Y36" s="124">
        <f>'★決算統計　普通税'!AT38</f>
        <v>4309178</v>
      </c>
      <c r="Z36" s="142">
        <f>'★徴収率　普通税'!O38</f>
        <v>99.654960079562045</v>
      </c>
      <c r="AA36" s="127">
        <f>'★徴収率　普通税'!P38</f>
        <v>48.497701530733138</v>
      </c>
      <c r="AB36" s="142">
        <f>'★徴収率　普通税'!Q38</f>
        <v>99.158168348841926</v>
      </c>
      <c r="AC36" s="37">
        <f>'★決算統計　普通税'!AV38</f>
        <v>41739</v>
      </c>
      <c r="AD36" s="135">
        <f>'★決算統計　普通税'!AW38</f>
        <v>0</v>
      </c>
      <c r="AE36" s="37">
        <f>'★決算統計　普通税'!AX38</f>
        <v>41739</v>
      </c>
      <c r="AF36" s="124">
        <f>'★決算統計　普通税'!BA38</f>
        <v>41739</v>
      </c>
      <c r="AG36" s="31">
        <f>'★決算統計　普通税'!BB38</f>
        <v>0</v>
      </c>
      <c r="AH36" s="124">
        <f>'★決算統計　普通税'!BC38</f>
        <v>41739</v>
      </c>
      <c r="AI36" s="127">
        <f>'★徴収率　普通税'!R38</f>
        <v>100</v>
      </c>
      <c r="AJ36" s="142">
        <f>IF('★徴収率　普通税'!S38="－",0,'★徴収率　普通税'!S38)</f>
        <v>0</v>
      </c>
      <c r="AK36" s="142">
        <f>'★徴収率　普通税'!T38</f>
        <v>100</v>
      </c>
      <c r="AL36" s="135">
        <f>'★決算統計　普通税'!BE38</f>
        <v>161324</v>
      </c>
      <c r="AM36" s="37">
        <f>'★決算統計　普通税'!BF38</f>
        <v>39</v>
      </c>
      <c r="AN36" s="135">
        <f>'★決算統計　普通税'!BG38</f>
        <v>161363</v>
      </c>
      <c r="AO36" s="31">
        <f>'★決算統計　普通税'!BJ38</f>
        <v>160153</v>
      </c>
      <c r="AP36" s="124">
        <f>'★決算統計　普通税'!BK38</f>
        <v>39</v>
      </c>
      <c r="AQ36" s="31">
        <f>'★決算統計　普通税'!BL38</f>
        <v>160192</v>
      </c>
      <c r="AR36" s="142">
        <f>'★徴収率　普通税'!U38</f>
        <v>99.274131561329995</v>
      </c>
      <c r="AS36" s="127">
        <f>'★徴収率　普通税'!V38</f>
        <v>100</v>
      </c>
      <c r="AT36" s="142">
        <f>'★徴収率　普通税'!W38</f>
        <v>99.274306997267033</v>
      </c>
      <c r="AU36" s="37">
        <f>'★決算統計　普通税'!BN38</f>
        <v>173286</v>
      </c>
      <c r="AV36" s="135">
        <f>'★決算統計　普通税'!BO38</f>
        <v>888</v>
      </c>
      <c r="AW36" s="135">
        <f>'★決算統計　普通税'!BP38</f>
        <v>174174</v>
      </c>
      <c r="AX36" s="124">
        <f>'★決算統計　普通税'!BS38</f>
        <v>173658</v>
      </c>
      <c r="AY36" s="31">
        <f>'★決算統計　普通税'!BT38</f>
        <v>413</v>
      </c>
      <c r="AZ36" s="124">
        <f>'★決算統計　普通税'!BU38</f>
        <v>174071</v>
      </c>
      <c r="BA36" s="127">
        <f>'★徴収率　普通税'!X38</f>
        <v>100.21467400713271</v>
      </c>
      <c r="BB36" s="142">
        <f>IF('★徴収率　普通税'!Y38="－",0,'★徴収率　普通税'!Y38)</f>
        <v>46.509009009009013</v>
      </c>
      <c r="BC36" s="127">
        <f>'★徴収率　普通税'!Z38</f>
        <v>99.940863733967177</v>
      </c>
      <c r="BD36" s="135">
        <f>'★決算統計　普通税'!BW38</f>
        <v>4001408</v>
      </c>
      <c r="BE36" s="37">
        <f>'★決算統計　普通税'!BX38</f>
        <v>18328</v>
      </c>
      <c r="BF36" s="135">
        <f>'★決算統計　普通税'!BY38</f>
        <v>4019736</v>
      </c>
      <c r="BG36" s="31">
        <f>'★決算統計　普通税'!CB38</f>
        <v>3994985</v>
      </c>
      <c r="BH36" s="124">
        <f>'★決算統計　普通税'!CC38</f>
        <v>7090</v>
      </c>
      <c r="BI36" s="124">
        <f>'★決算統計　普通税'!CD38</f>
        <v>4002075</v>
      </c>
      <c r="BJ36" s="142">
        <f>'★徴収率　普通税'!AA38</f>
        <v>99.83948150251112</v>
      </c>
      <c r="BK36" s="127">
        <f>'★徴収率　普通税'!AB38</f>
        <v>38.683980794412918</v>
      </c>
      <c r="BL36" s="142">
        <f>'★徴収率　普通税'!AC38</f>
        <v>99.56064278848163</v>
      </c>
      <c r="BM36" s="37">
        <f>'★決算統計　普通税'!CF38</f>
        <v>3950106</v>
      </c>
      <c r="BN36" s="135">
        <f>'★決算統計　普通税'!CG38</f>
        <v>18328</v>
      </c>
      <c r="BO36" s="37">
        <f>'★決算統計　普通税'!CH38</f>
        <v>3968434</v>
      </c>
      <c r="BP36" s="124">
        <f>'★決算統計　普通税'!CK38</f>
        <v>3943683</v>
      </c>
      <c r="BQ36" s="31">
        <f>'★決算統計　普通税'!CL38</f>
        <v>7090</v>
      </c>
      <c r="BR36" s="124">
        <f>'★決算統計　普通税'!CM38</f>
        <v>3950773</v>
      </c>
      <c r="BS36" s="127">
        <f>'★徴収率　普通税'!AD38</f>
        <v>99.837396768593038</v>
      </c>
      <c r="BT36" s="142">
        <f>'★徴収率　普通税'!AE38</f>
        <v>38.683980794412918</v>
      </c>
      <c r="BU36" s="142">
        <f>'★徴収率　普通税'!AF38</f>
        <v>99.554962990439037</v>
      </c>
      <c r="BV36" s="135">
        <f>'★決算統計　普通税'!CO38</f>
        <v>1474422</v>
      </c>
      <c r="BW36" s="135">
        <f>'★決算統計　普通税'!CP38</f>
        <v>6841</v>
      </c>
      <c r="BX36" s="37">
        <f>'★決算統計　普通税'!CQ38</f>
        <v>1481263</v>
      </c>
      <c r="BY36" s="124">
        <f>'★決算統計　普通税'!CT38</f>
        <v>1472025</v>
      </c>
      <c r="BZ36" s="31">
        <f>'★決算統計　普通税'!CU38</f>
        <v>2646</v>
      </c>
      <c r="CA36" s="124">
        <f>'★決算統計　普通税'!CV38</f>
        <v>1474671</v>
      </c>
      <c r="CB36" s="127">
        <f>'★徴収率　普通税'!AG38</f>
        <v>99.837427819172532</v>
      </c>
      <c r="CC36" s="142">
        <f>'★徴収率　普通税'!AH38</f>
        <v>38.678555766700775</v>
      </c>
      <c r="CD36" s="127">
        <f>'★徴収率　普通税'!AI38</f>
        <v>99.554974369845198</v>
      </c>
      <c r="CE36" s="135">
        <f>'★決算統計　普通税'!CX38</f>
        <v>1942028</v>
      </c>
      <c r="CF36" s="37">
        <f>'★決算統計　普通税'!CY38</f>
        <v>9011</v>
      </c>
      <c r="CG36" s="135">
        <f>'★決算統計　普通税'!CZ38</f>
        <v>1951039</v>
      </c>
      <c r="CH36" s="124">
        <f>'★決算統計　普通税'!DC38</f>
        <v>1938870</v>
      </c>
      <c r="CI36" s="31">
        <f>'★決算統計　普通税'!DD38</f>
        <v>3486</v>
      </c>
      <c r="CJ36" s="124">
        <f>'★決算統計　普通税'!DE38</f>
        <v>1942356</v>
      </c>
      <c r="CK36" s="127">
        <f>'★徴収率　普通税'!AJ38</f>
        <v>99.837386484643886</v>
      </c>
      <c r="CL36" s="142">
        <f>'★徴収率　普通税'!AK38</f>
        <v>38.686050382865389</v>
      </c>
      <c r="CM36" s="127">
        <f>'★徴収率　普通税'!AL38</f>
        <v>99.554955077781642</v>
      </c>
      <c r="CN36" s="135">
        <f>'★決算統計　普通税'!DG38</f>
        <v>533656</v>
      </c>
      <c r="CO36" s="37">
        <f>'★決算統計　普通税'!DH38</f>
        <v>2476</v>
      </c>
      <c r="CP36" s="135">
        <f>'★決算統計　普通税'!DI38</f>
        <v>536132</v>
      </c>
      <c r="CQ36" s="31">
        <f>'★決算統計　普通税'!DL38</f>
        <v>532788</v>
      </c>
      <c r="CR36" s="124">
        <f>'★決算統計　普通税'!DM38</f>
        <v>958</v>
      </c>
      <c r="CS36" s="124">
        <f>'★決算統計　普通税'!DN38</f>
        <v>533746</v>
      </c>
      <c r="CT36" s="142">
        <f>IF('★徴収率　普通税'!AM38="－",0,'★徴収率　普通税'!AM38)</f>
        <v>99.837348404215447</v>
      </c>
      <c r="CU36" s="127">
        <f>IF('★徴収率　普通税'!AN38="－",0,'★徴収率　普通税'!AN38)</f>
        <v>38.69143780290792</v>
      </c>
      <c r="CV36" s="142">
        <f>IF('★徴収率　普通税'!AO38="－",0,'★徴収率　普通税'!AO38)</f>
        <v>99.554960345586522</v>
      </c>
      <c r="CW36" s="37">
        <f>'★決算統計　普通税'!DP38</f>
        <v>51302</v>
      </c>
      <c r="CX36" s="135">
        <f>'★決算統計　普通税'!DQ38</f>
        <v>0</v>
      </c>
      <c r="CY36" s="37">
        <f>'★決算統計　普通税'!DR38</f>
        <v>51302</v>
      </c>
      <c r="CZ36" s="124">
        <f>'★決算統計　普通税'!DU38</f>
        <v>51302</v>
      </c>
      <c r="DA36" s="31">
        <f>'★決算統計　普通税'!DV38</f>
        <v>0</v>
      </c>
      <c r="DB36" s="124">
        <f>'★決算統計　普通税'!DW38</f>
        <v>51302</v>
      </c>
      <c r="DC36" s="127">
        <f>IF('★徴収率　普通税'!AP38="－",0,'★徴収率　普通税'!AP38)</f>
        <v>100</v>
      </c>
      <c r="DD36" s="142">
        <f>IF('★徴収率　普通税'!AQ38="－",0,'★徴収率　普通税'!AQ38)</f>
        <v>0</v>
      </c>
      <c r="DE36" s="142">
        <f>'★徴収率　普通税'!AR38</f>
        <v>100</v>
      </c>
      <c r="DF36" s="152" t="s">
        <v>258</v>
      </c>
      <c r="DG36" s="152" t="s">
        <v>258</v>
      </c>
      <c r="DH36" s="37">
        <f>'★決算統計　普通税'!EA38</f>
        <v>149019</v>
      </c>
      <c r="DI36" s="152" t="s">
        <v>258</v>
      </c>
      <c r="DJ36" s="128" t="s">
        <v>258</v>
      </c>
      <c r="DK36" s="124">
        <f>'★決算統計　普通税'!EF38</f>
        <v>145722</v>
      </c>
      <c r="DL36" s="127" t="str">
        <f>'★徴収率　普通税'!AS38</f>
        <v>－</v>
      </c>
      <c r="DM36" s="142" t="str">
        <f>'★徴収率　普通税'!AT38</f>
        <v>－</v>
      </c>
      <c r="DN36" s="142">
        <f>'★徴収率　普通税'!AU38</f>
        <v>97.787530449137364</v>
      </c>
      <c r="DO36" s="152" t="s">
        <v>258</v>
      </c>
      <c r="DP36" s="128" t="s">
        <v>258</v>
      </c>
      <c r="DQ36" s="124">
        <f>'★決算統計　普通税'!EJ38</f>
        <v>8141</v>
      </c>
      <c r="DR36" s="128" t="s">
        <v>258</v>
      </c>
      <c r="DS36" s="152" t="s">
        <v>258</v>
      </c>
      <c r="DT36" s="31">
        <f>'★決算統計　普通税'!EO38</f>
        <v>8140</v>
      </c>
      <c r="DU36" s="142" t="str">
        <f>'★徴収率　普通税'!AV38</f>
        <v>－</v>
      </c>
      <c r="DV36" s="127" t="str">
        <f>'★徴収率　普通税'!AW38</f>
        <v>－</v>
      </c>
      <c r="DW36" s="142">
        <f>'★徴収率　普通税'!AX38</f>
        <v>99.987716496744866</v>
      </c>
      <c r="DX36" s="31">
        <f>'★決算統計　普通税'!EQ38</f>
        <v>137967</v>
      </c>
      <c r="DY36" s="124">
        <f>'★決算統計　普通税'!ER38</f>
        <v>2911</v>
      </c>
      <c r="DZ36" s="31">
        <f>'★決算統計　普通税'!ES38</f>
        <v>140878</v>
      </c>
      <c r="EA36" s="124">
        <f>'★決算統計　普通税'!EV38</f>
        <v>136772</v>
      </c>
      <c r="EB36" s="31">
        <f>'★決算統計　普通税'!EW38</f>
        <v>810</v>
      </c>
      <c r="EC36" s="124">
        <f>'★決算統計　普通税'!EX38</f>
        <v>137582</v>
      </c>
      <c r="ED36" s="127">
        <f>'★徴収率　普通税'!AY38</f>
        <v>99.133850848391276</v>
      </c>
      <c r="EE36" s="142">
        <f>'★徴収率　普通税'!AZ38</f>
        <v>27.825489522500856</v>
      </c>
      <c r="EF36" s="127">
        <f>'★徴収率　普通税'!BA38</f>
        <v>97.660387001519041</v>
      </c>
      <c r="EG36" s="135">
        <f>'★決算統計　普通税'!EZ38</f>
        <v>381962</v>
      </c>
      <c r="EH36" s="37">
        <f>'★決算統計　普通税'!FA38</f>
        <v>0</v>
      </c>
      <c r="EI36" s="135">
        <f>'★決算統計　普通税'!FB38</f>
        <v>381962</v>
      </c>
      <c r="EJ36" s="31">
        <f>'★決算統計　普通税'!FE38</f>
        <v>381962</v>
      </c>
      <c r="EK36" s="124">
        <f>'★決算統計　普通税'!FF38</f>
        <v>0</v>
      </c>
      <c r="EL36" s="31">
        <f>'★決算統計　普通税'!FG38</f>
        <v>381962</v>
      </c>
      <c r="EM36" s="142">
        <f>IF('★徴収率　普通税'!BB38="－",0,'★徴収率　普通税'!BB38)</f>
        <v>100</v>
      </c>
      <c r="EN36" s="127">
        <f>IF('★徴収率　普通税'!BC38="－",0,'★徴収率　普通税'!BC38)</f>
        <v>0</v>
      </c>
      <c r="EO36" s="142">
        <f>IF('★徴収率　普通税'!BD38="－",0,'★徴収率　普通税'!BD38)</f>
        <v>100</v>
      </c>
      <c r="EP36" s="37">
        <f>'★決算統計　普通税'!FR38</f>
        <v>0</v>
      </c>
      <c r="EQ36" s="135">
        <f>'★決算統計　普通税'!FS38</f>
        <v>0</v>
      </c>
      <c r="ER36" s="37">
        <f>'★決算統計　普通税'!FT38</f>
        <v>0</v>
      </c>
      <c r="ES36" s="124">
        <f>'★決算統計　普通税'!FW38</f>
        <v>0</v>
      </c>
      <c r="ET36" s="31">
        <f>'★決算統計　普通税'!FX38</f>
        <v>0</v>
      </c>
      <c r="EU36" s="124">
        <f>'★決算統計　普通税'!FY38</f>
        <v>0</v>
      </c>
      <c r="EV36" s="127">
        <f>IF('★徴収率　普通税'!BH38="－",0,'★徴収率　普通税'!BH38)</f>
        <v>0</v>
      </c>
      <c r="EW36" s="142">
        <f>IF('★徴収率　普通税'!BI38="－",0,'★徴収率　普通税'!BI38)</f>
        <v>0</v>
      </c>
      <c r="EX36" s="127">
        <f>IF('★徴収率　普通税'!BJ38="－",0,'★徴収率　普通税'!BJ38)</f>
        <v>0</v>
      </c>
      <c r="EY36" s="156" t="s">
        <v>258</v>
      </c>
      <c r="EZ36" s="129" t="s">
        <v>258</v>
      </c>
      <c r="FA36" s="156" t="s">
        <v>258</v>
      </c>
      <c r="FB36" s="130" t="s">
        <v>258</v>
      </c>
      <c r="FC36" s="157" t="s">
        <v>258</v>
      </c>
      <c r="FD36" s="130" t="s">
        <v>258</v>
      </c>
      <c r="FE36" s="158" t="s">
        <v>258</v>
      </c>
      <c r="FF36" s="131" t="s">
        <v>258</v>
      </c>
      <c r="FG36" s="158" t="s">
        <v>258</v>
      </c>
      <c r="FH36" s="131" t="s">
        <v>258</v>
      </c>
      <c r="FI36" s="158" t="s">
        <v>258</v>
      </c>
      <c r="FJ36" s="131" t="s">
        <v>258</v>
      </c>
      <c r="FK36" s="158" t="s">
        <v>258</v>
      </c>
      <c r="FL36" s="131" t="s">
        <v>258</v>
      </c>
      <c r="FM36" s="158" t="s">
        <v>258</v>
      </c>
      <c r="FN36" s="131" t="str">
        <f>'★徴収率　目的税'!I38</f>
        <v>－</v>
      </c>
      <c r="FO36" s="158" t="str">
        <f>'★徴収率　目的税'!J38</f>
        <v>－</v>
      </c>
      <c r="FP36" s="131" t="str">
        <f>'★徴収率　目的税'!K38</f>
        <v>－</v>
      </c>
      <c r="FQ36" s="157" t="s">
        <v>258</v>
      </c>
      <c r="FR36" s="130" t="s">
        <v>258</v>
      </c>
      <c r="FS36" s="157" t="s">
        <v>258</v>
      </c>
      <c r="FT36" s="130" t="s">
        <v>258</v>
      </c>
      <c r="FU36" s="157" t="s">
        <v>258</v>
      </c>
      <c r="FV36" s="130" t="s">
        <v>258</v>
      </c>
      <c r="FW36" s="157" t="s">
        <v>258</v>
      </c>
      <c r="FX36" s="130" t="s">
        <v>258</v>
      </c>
      <c r="FY36" s="157" t="s">
        <v>258</v>
      </c>
      <c r="FZ36" s="31">
        <f>'★決算統計　目的税'!AM38</f>
        <v>828795</v>
      </c>
      <c r="GA36" s="124">
        <f>'★決算統計　目的税'!AN38</f>
        <v>4344</v>
      </c>
      <c r="GB36" s="31">
        <f>'★決算統計　目的税'!AO38</f>
        <v>833139</v>
      </c>
      <c r="GC36" s="124">
        <f>'★決算統計　目的税'!AR38</f>
        <v>827389</v>
      </c>
      <c r="GD36" s="31">
        <f>'★決算統計　目的税'!AS38</f>
        <v>1542</v>
      </c>
      <c r="GE36" s="124">
        <f>'★決算統計　目的税'!AT38</f>
        <v>828931</v>
      </c>
      <c r="GF36" s="127">
        <f>'★徴収率　目的税'!O38</f>
        <v>99.830356119426398</v>
      </c>
      <c r="GG36" s="142">
        <f>'★徴収率　目的税'!P38</f>
        <v>35.497237569060772</v>
      </c>
      <c r="GH36" s="127">
        <f>'★徴収率　目的税'!Q38</f>
        <v>99.49492221586074</v>
      </c>
      <c r="GI36" s="156" t="s">
        <v>258</v>
      </c>
      <c r="GJ36" s="129" t="s">
        <v>258</v>
      </c>
      <c r="GK36" s="156" t="s">
        <v>258</v>
      </c>
      <c r="GL36" s="130" t="s">
        <v>258</v>
      </c>
      <c r="GM36" s="157" t="s">
        <v>258</v>
      </c>
      <c r="GN36" s="130" t="s">
        <v>258</v>
      </c>
      <c r="GO36" s="158" t="s">
        <v>258</v>
      </c>
      <c r="GP36" s="131" t="s">
        <v>258</v>
      </c>
      <c r="GQ36" s="158" t="s">
        <v>258</v>
      </c>
      <c r="GR36" s="31">
        <f>'★決算統計　目的税'!DG38</f>
        <v>10120050</v>
      </c>
      <c r="GS36" s="124">
        <f>'★決算統計　目的税'!DH38</f>
        <v>70017</v>
      </c>
      <c r="GT36" s="31">
        <f>'★決算統計　目的税'!DI38</f>
        <v>10198208</v>
      </c>
      <c r="GU36" s="124">
        <f>'★決算統計　目的税'!DL38</f>
        <v>10094919</v>
      </c>
      <c r="GV36" s="31">
        <f>'★決算統計　目的税'!DM38</f>
        <v>30994</v>
      </c>
      <c r="GW36" s="124">
        <f>'★決算統計　目的税'!DN38</f>
        <v>10134053</v>
      </c>
      <c r="GX36" s="127">
        <f>'★徴収率　目的税'!AM38</f>
        <v>99.751671187395317</v>
      </c>
      <c r="GY36" s="142">
        <f>'★徴収率　目的税'!AN38</f>
        <v>44.266392447548455</v>
      </c>
      <c r="GZ36" s="127">
        <f>'★徴収率　目的税'!AO38</f>
        <v>99.370918890848273</v>
      </c>
      <c r="HA36" s="157" t="s">
        <v>258</v>
      </c>
      <c r="HB36" s="130" t="s">
        <v>258</v>
      </c>
      <c r="HC36" s="157" t="s">
        <v>258</v>
      </c>
      <c r="HD36" s="130" t="s">
        <v>258</v>
      </c>
      <c r="HE36" s="157" t="s">
        <v>258</v>
      </c>
      <c r="HF36" s="130" t="s">
        <v>258</v>
      </c>
      <c r="HG36" s="157" t="s">
        <v>258</v>
      </c>
      <c r="HH36" s="130" t="s">
        <v>258</v>
      </c>
      <c r="HI36" s="157" t="s">
        <v>258</v>
      </c>
      <c r="HJ36" s="31">
        <f>'★決算統計　目的税'!DY38</f>
        <v>1467711</v>
      </c>
      <c r="HK36" s="124">
        <f>'★決算統計　目的税'!DZ38</f>
        <v>128653</v>
      </c>
      <c r="HL36" s="31">
        <f>'★決算統計　目的税'!EA38</f>
        <v>1596364</v>
      </c>
      <c r="HM36" s="124">
        <f>'★決算統計　目的税'!ED38</f>
        <v>1414151</v>
      </c>
      <c r="HN36" s="31">
        <f>'★決算統計　目的税'!EE38</f>
        <v>43561</v>
      </c>
      <c r="HO36" s="124">
        <f>'★決算統計　目的税'!EF38</f>
        <v>1457712</v>
      </c>
      <c r="HP36" s="127">
        <f>'★徴収率　目的税'!AS38</f>
        <v>96.350780228532727</v>
      </c>
      <c r="HQ36" s="142">
        <f>'★徴収率　目的税'!AT38</f>
        <v>33.85929593557865</v>
      </c>
      <c r="HR36" s="142">
        <f>'★徴収率　目的税'!AU38</f>
        <v>91.314512229040488</v>
      </c>
    </row>
    <row r="37" spans="1:226">
      <c r="A37" s="124" t="s">
        <v>27</v>
      </c>
      <c r="B37" s="135">
        <f>'★決算統計　普通税'!U39</f>
        <v>3910050</v>
      </c>
      <c r="C37" s="135">
        <f>'★決算統計　普通税'!V39</f>
        <v>55495</v>
      </c>
      <c r="D37" s="135">
        <f>'★決算統計　普通税'!W39</f>
        <v>3965545</v>
      </c>
      <c r="E37" s="137">
        <f>'★決算統計　普通税'!Z39</f>
        <v>3885915</v>
      </c>
      <c r="F37" s="137">
        <f>'★決算統計　普通税'!AA39</f>
        <v>22965</v>
      </c>
      <c r="G37" s="137">
        <f>'★決算統計　普通税'!AB39</f>
        <v>3908880</v>
      </c>
      <c r="H37" s="139">
        <f>'★徴収率　普通税'!I39</f>
        <v>99.382744466183297</v>
      </c>
      <c r="I37" s="139">
        <f>'★徴収率　普通税'!J39</f>
        <v>41.382106496080731</v>
      </c>
      <c r="J37" s="139">
        <f>'★徴収率　普通税'!K39</f>
        <v>98.571066524273462</v>
      </c>
      <c r="K37" s="135">
        <f>'★決算統計　普通税'!AD39</f>
        <v>99460</v>
      </c>
      <c r="L37" s="135">
        <f>'★決算統計　普通税'!AE39</f>
        <v>1481</v>
      </c>
      <c r="M37" s="135">
        <f>'★決算統計　普通税'!AF39</f>
        <v>100941</v>
      </c>
      <c r="N37" s="124">
        <f>'★決算統計　普通税'!AI39</f>
        <v>98811</v>
      </c>
      <c r="O37" s="124">
        <f>'★決算統計　普通税'!AJ39</f>
        <v>608</v>
      </c>
      <c r="P37" s="124">
        <f>'★決算統計　普通税'!AK39</f>
        <v>99419</v>
      </c>
      <c r="Q37" s="142">
        <f>'★徴収率　普通税'!L39</f>
        <v>99.347476372411009</v>
      </c>
      <c r="R37" s="142">
        <f>'★徴収率　普通税'!M39</f>
        <v>41.053342336259284</v>
      </c>
      <c r="S37" s="142">
        <f>'★徴収率　普通税'!N39</f>
        <v>98.492188506157063</v>
      </c>
      <c r="T37" s="145">
        <f>'★決算統計　普通税'!AM39</f>
        <v>3559406</v>
      </c>
      <c r="U37" s="135">
        <f>'★決算統計　普通税'!AN39</f>
        <v>53227</v>
      </c>
      <c r="V37" s="37">
        <f>'★決算統計　普通税'!AO39</f>
        <v>3612633</v>
      </c>
      <c r="W37" s="124">
        <f>'★決算統計　普通税'!AR39</f>
        <v>3536148</v>
      </c>
      <c r="X37" s="124">
        <f>'★決算統計　普通税'!AS39</f>
        <v>21863</v>
      </c>
      <c r="Y37" s="124">
        <f>'★決算統計　普通税'!AT39</f>
        <v>3558011</v>
      </c>
      <c r="Z37" s="142">
        <f>'★徴収率　普通税'!O39</f>
        <v>99.346576366955603</v>
      </c>
      <c r="AA37" s="127">
        <f>'★徴収率　普通税'!P39</f>
        <v>41.075018317771054</v>
      </c>
      <c r="AB37" s="142">
        <f>'★徴収率　普通税'!Q39</f>
        <v>98.488027984021628</v>
      </c>
      <c r="AC37" s="37">
        <f>'★決算統計　普通税'!AV39</f>
        <v>31299</v>
      </c>
      <c r="AD37" s="135">
        <f>'★決算統計　普通税'!AW39</f>
        <v>0</v>
      </c>
      <c r="AE37" s="37">
        <f>'★決算統計　普通税'!AX39</f>
        <v>31299</v>
      </c>
      <c r="AF37" s="124">
        <f>'★決算統計　普通税'!BA39</f>
        <v>31299</v>
      </c>
      <c r="AG37" s="31">
        <f>'★決算統計　普通税'!BB39</f>
        <v>0</v>
      </c>
      <c r="AH37" s="124">
        <f>'★決算統計　普通税'!BC39</f>
        <v>31299</v>
      </c>
      <c r="AI37" s="127">
        <f>'★徴収率　普通税'!R39</f>
        <v>100</v>
      </c>
      <c r="AJ37" s="142">
        <f>IF('★徴収率　普通税'!S39="－",0,'★徴収率　普通税'!S39)</f>
        <v>0</v>
      </c>
      <c r="AK37" s="142">
        <f>'★徴収率　普通税'!T39</f>
        <v>100</v>
      </c>
      <c r="AL37" s="135">
        <f>'★決算統計　普通税'!BE39</f>
        <v>110507</v>
      </c>
      <c r="AM37" s="37">
        <f>'★決算統計　普通税'!BF39</f>
        <v>762</v>
      </c>
      <c r="AN37" s="135">
        <f>'★決算統計　普通税'!BG39</f>
        <v>111269</v>
      </c>
      <c r="AO37" s="31">
        <f>'★決算統計　普通税'!BJ39</f>
        <v>110321</v>
      </c>
      <c r="AP37" s="124">
        <f>'★決算統計　普通税'!BK39</f>
        <v>472</v>
      </c>
      <c r="AQ37" s="31">
        <f>'★決算統計　普通税'!BL39</f>
        <v>110793</v>
      </c>
      <c r="AR37" s="142">
        <f>'★徴収率　普通税'!U39</f>
        <v>99.831684870641681</v>
      </c>
      <c r="AS37" s="127">
        <f>'★徴収率　普通税'!V39</f>
        <v>61.942257217847775</v>
      </c>
      <c r="AT37" s="142">
        <f>'★徴収率　普通税'!W39</f>
        <v>99.572207892584643</v>
      </c>
      <c r="AU37" s="37">
        <f>'★決算統計　普通税'!BN39</f>
        <v>140677</v>
      </c>
      <c r="AV37" s="135">
        <f>'★決算統計　普通税'!BO39</f>
        <v>25</v>
      </c>
      <c r="AW37" s="135">
        <f>'★決算統計　普通税'!BP39</f>
        <v>140702</v>
      </c>
      <c r="AX37" s="124">
        <f>'★決算統計　普通税'!BS39</f>
        <v>140635</v>
      </c>
      <c r="AY37" s="31">
        <f>'★決算統計　普通税'!BT39</f>
        <v>22</v>
      </c>
      <c r="AZ37" s="124">
        <f>'★決算統計　普通税'!BU39</f>
        <v>140657</v>
      </c>
      <c r="BA37" s="127">
        <f>'★徴収率　普通税'!X39</f>
        <v>99.970144373280633</v>
      </c>
      <c r="BB37" s="142">
        <f>IF('★徴収率　普通税'!Y39="－",0,'★徴収率　普通税'!Y39)</f>
        <v>88</v>
      </c>
      <c r="BC37" s="127">
        <f>'★徴収率　普通税'!Z39</f>
        <v>99.968017512188879</v>
      </c>
      <c r="BD37" s="135">
        <f>'★決算統計　普通税'!BW39</f>
        <v>2872366</v>
      </c>
      <c r="BE37" s="37">
        <f>'★決算統計　普通税'!BX39</f>
        <v>174984</v>
      </c>
      <c r="BF37" s="135">
        <f>'★決算統計　普通税'!BY39</f>
        <v>3047350</v>
      </c>
      <c r="BG37" s="31">
        <f>'★決算統計　普通税'!CB39</f>
        <v>2839883</v>
      </c>
      <c r="BH37" s="124">
        <f>'★決算統計　普通税'!CC39</f>
        <v>11333</v>
      </c>
      <c r="BI37" s="124">
        <f>'★決算統計　普通税'!CD39</f>
        <v>2851216</v>
      </c>
      <c r="BJ37" s="142">
        <f>'★徴収率　普通税'!AA39</f>
        <v>98.869120439386904</v>
      </c>
      <c r="BK37" s="127">
        <f>'★徴収率　普通税'!AB39</f>
        <v>6.4765921455675945</v>
      </c>
      <c r="BL37" s="142">
        <f>'★徴収率　普通税'!AC39</f>
        <v>93.563784927888165</v>
      </c>
      <c r="BM37" s="37">
        <f>'★決算統計　普通税'!CF39</f>
        <v>2839796</v>
      </c>
      <c r="BN37" s="135">
        <f>'★決算統計　普通税'!CG39</f>
        <v>174984</v>
      </c>
      <c r="BO37" s="37">
        <f>'★決算統計　普通税'!CH39</f>
        <v>3014780</v>
      </c>
      <c r="BP37" s="124">
        <f>'★決算統計　普通税'!CK39</f>
        <v>2807313</v>
      </c>
      <c r="BQ37" s="31">
        <f>'★決算統計　普通税'!CL39</f>
        <v>11333</v>
      </c>
      <c r="BR37" s="124">
        <f>'★決算統計　普通税'!CM39</f>
        <v>2818646</v>
      </c>
      <c r="BS37" s="127">
        <f>'★徴収率　普通税'!AD39</f>
        <v>98.856150230509527</v>
      </c>
      <c r="BT37" s="142">
        <f>'★徴収率　普通税'!AE39</f>
        <v>6.4765921455675945</v>
      </c>
      <c r="BU37" s="142">
        <f>'★徴収率　普通税'!AF39</f>
        <v>93.494251653520323</v>
      </c>
      <c r="BV37" s="135">
        <f>'★決算統計　普通税'!CO39</f>
        <v>1136258</v>
      </c>
      <c r="BW37" s="135">
        <f>'★決算統計　普通税'!CP39</f>
        <v>72507</v>
      </c>
      <c r="BX37" s="37">
        <f>'★決算統計　普通税'!CQ39</f>
        <v>1208765</v>
      </c>
      <c r="BY37" s="124">
        <f>'★決算統計　普通税'!CT39</f>
        <v>1123261</v>
      </c>
      <c r="BZ37" s="31">
        <f>'★決算統計　普通税'!CU39</f>
        <v>4696</v>
      </c>
      <c r="CA37" s="124">
        <f>'★決算統計　普通税'!CV39</f>
        <v>1127957</v>
      </c>
      <c r="CB37" s="127">
        <f>'★徴収率　普通税'!AG39</f>
        <v>98.856157668416856</v>
      </c>
      <c r="CC37" s="142">
        <f>'★徴収率　普通税'!AH39</f>
        <v>6.4766160508640551</v>
      </c>
      <c r="CD37" s="127">
        <f>'★徴収率　普通税'!AI39</f>
        <v>93.314829598805389</v>
      </c>
      <c r="CE37" s="135">
        <f>'★決算統計　普通税'!CX39</f>
        <v>1383875</v>
      </c>
      <c r="CF37" s="37">
        <f>'★決算統計　普通税'!CY39</f>
        <v>83423</v>
      </c>
      <c r="CG37" s="135">
        <f>'★決算統計　普通税'!CZ39</f>
        <v>1467298</v>
      </c>
      <c r="CH37" s="124">
        <f>'★決算統計　普通税'!DC39</f>
        <v>1368046</v>
      </c>
      <c r="CI37" s="31">
        <f>'★決算統計　普通税'!DD39</f>
        <v>5403</v>
      </c>
      <c r="CJ37" s="124">
        <f>'★決算統計　普通税'!DE39</f>
        <v>1373449</v>
      </c>
      <c r="CK37" s="127">
        <f>'★徴収率　普通税'!AJ39</f>
        <v>98.856182819980134</v>
      </c>
      <c r="CL37" s="142">
        <f>'★徴収率　普通税'!AK39</f>
        <v>6.4766311448881009</v>
      </c>
      <c r="CM37" s="127">
        <f>'★徴収率　普通税'!AL39</f>
        <v>93.60395775091358</v>
      </c>
      <c r="CN37" s="135">
        <f>'★決算統計　普通税'!DG39</f>
        <v>319663</v>
      </c>
      <c r="CO37" s="37">
        <f>'★決算統計　普通税'!DH39</f>
        <v>19054</v>
      </c>
      <c r="CP37" s="135">
        <f>'★決算統計　普通税'!DI39</f>
        <v>338717</v>
      </c>
      <c r="CQ37" s="31">
        <f>'★決算統計　普通税'!DL39</f>
        <v>316006</v>
      </c>
      <c r="CR37" s="124">
        <f>'★決算統計　普通税'!DM39</f>
        <v>1234</v>
      </c>
      <c r="CS37" s="124">
        <f>'★決算統計　普通税'!DN39</f>
        <v>317240</v>
      </c>
      <c r="CT37" s="142">
        <f>IF('★徴収率　普通税'!AM39="－",0,'★徴収率　普通税'!AM39)</f>
        <v>98.855982706788083</v>
      </c>
      <c r="CU37" s="127">
        <f>IF('★徴収率　普通税'!AN39="－",0,'★徴収率　普通税'!AN39)</f>
        <v>6.4763304293061816</v>
      </c>
      <c r="CV37" s="142">
        <f>IF('★徴収率　普通税'!AO39="－",0,'★徴収率　普通税'!AO39)</f>
        <v>93.65930850828272</v>
      </c>
      <c r="CW37" s="37">
        <f>'★決算統計　普通税'!DP39</f>
        <v>32570</v>
      </c>
      <c r="CX37" s="135">
        <f>'★決算統計　普通税'!DQ39</f>
        <v>0</v>
      </c>
      <c r="CY37" s="37">
        <f>'★決算統計　普通税'!DR39</f>
        <v>32570</v>
      </c>
      <c r="CZ37" s="124">
        <f>'★決算統計　普通税'!DU39</f>
        <v>32570</v>
      </c>
      <c r="DA37" s="31">
        <f>'★決算統計　普通税'!DV39</f>
        <v>0</v>
      </c>
      <c r="DB37" s="124">
        <f>'★決算統計　普通税'!DW39</f>
        <v>32570</v>
      </c>
      <c r="DC37" s="127">
        <f>IF('★徴収率　普通税'!AP39="－",0,'★徴収率　普通税'!AP39)</f>
        <v>100</v>
      </c>
      <c r="DD37" s="142">
        <f>IF('★徴収率　普通税'!AQ39="－",0,'★徴収率　普通税'!AQ39)</f>
        <v>0</v>
      </c>
      <c r="DE37" s="142">
        <f>'★徴収率　普通税'!AR39</f>
        <v>100</v>
      </c>
      <c r="DF37" s="152" t="s">
        <v>258</v>
      </c>
      <c r="DG37" s="152" t="s">
        <v>258</v>
      </c>
      <c r="DH37" s="37">
        <f>'★決算統計　普通税'!EA39</f>
        <v>122363</v>
      </c>
      <c r="DI37" s="152" t="s">
        <v>258</v>
      </c>
      <c r="DJ37" s="128" t="s">
        <v>258</v>
      </c>
      <c r="DK37" s="124">
        <f>'★決算統計　普通税'!EF39</f>
        <v>116648</v>
      </c>
      <c r="DL37" s="127" t="str">
        <f>'★徴収率　普通税'!AS39</f>
        <v>－</v>
      </c>
      <c r="DM37" s="142" t="str">
        <f>'★徴収率　普通税'!AT39</f>
        <v>－</v>
      </c>
      <c r="DN37" s="142">
        <f>'★徴収率　普通税'!AU39</f>
        <v>95.329470509876344</v>
      </c>
      <c r="DO37" s="152" t="s">
        <v>258</v>
      </c>
      <c r="DP37" s="128" t="s">
        <v>258</v>
      </c>
      <c r="DQ37" s="124">
        <f>'★決算統計　普通税'!EJ39</f>
        <v>6049</v>
      </c>
      <c r="DR37" s="128" t="s">
        <v>258</v>
      </c>
      <c r="DS37" s="152" t="s">
        <v>258</v>
      </c>
      <c r="DT37" s="31">
        <f>'★決算統計　普通税'!EO39</f>
        <v>6049</v>
      </c>
      <c r="DU37" s="142" t="str">
        <f>'★徴収率　普通税'!AV39</f>
        <v>－</v>
      </c>
      <c r="DV37" s="127" t="str">
        <f>'★徴収率　普通税'!AW39</f>
        <v>－</v>
      </c>
      <c r="DW37" s="142">
        <f>'★徴収率　普通税'!AX39</f>
        <v>100</v>
      </c>
      <c r="DX37" s="31">
        <f>'★決算統計　普通税'!EQ39</f>
        <v>111440</v>
      </c>
      <c r="DY37" s="124">
        <f>'★決算統計　普通税'!ER39</f>
        <v>4874</v>
      </c>
      <c r="DZ37" s="31">
        <f>'★決算統計　普通税'!ES39</f>
        <v>116314</v>
      </c>
      <c r="EA37" s="124">
        <f>'★決算統計　普通税'!EV39</f>
        <v>109407</v>
      </c>
      <c r="EB37" s="31">
        <f>'★決算統計　普通税'!EW39</f>
        <v>1192</v>
      </c>
      <c r="EC37" s="124">
        <f>'★決算統計　普通税'!EX39</f>
        <v>110599</v>
      </c>
      <c r="ED37" s="127">
        <f>'★徴収率　普通税'!AY39</f>
        <v>98.175699928212495</v>
      </c>
      <c r="EE37" s="142">
        <f>'★徴収率　普通税'!AZ39</f>
        <v>24.456298727944194</v>
      </c>
      <c r="EF37" s="127">
        <f>'★徴収率　普通税'!BA39</f>
        <v>95.086575992571838</v>
      </c>
      <c r="EG37" s="135">
        <f>'★決算統計　普通税'!EZ39</f>
        <v>322052</v>
      </c>
      <c r="EH37" s="37">
        <f>'★決算統計　普通税'!FA39</f>
        <v>0</v>
      </c>
      <c r="EI37" s="135">
        <f>'★決算統計　普通税'!FB39</f>
        <v>322052</v>
      </c>
      <c r="EJ37" s="31">
        <f>'★決算統計　普通税'!FE39</f>
        <v>322052</v>
      </c>
      <c r="EK37" s="124">
        <f>'★決算統計　普通税'!FF39</f>
        <v>0</v>
      </c>
      <c r="EL37" s="31">
        <f>'★決算統計　普通税'!FG39</f>
        <v>322052</v>
      </c>
      <c r="EM37" s="142">
        <f>IF('★徴収率　普通税'!BB39="－",0,'★徴収率　普通税'!BB39)</f>
        <v>100</v>
      </c>
      <c r="EN37" s="127">
        <f>IF('★徴収率　普通税'!BC39="－",0,'★徴収率　普通税'!BC39)</f>
        <v>0</v>
      </c>
      <c r="EO37" s="142">
        <f>IF('★徴収率　普通税'!BD39="－",0,'★徴収率　普通税'!BD39)</f>
        <v>100</v>
      </c>
      <c r="EP37" s="37">
        <f>'★決算統計　普通税'!FR39</f>
        <v>0</v>
      </c>
      <c r="EQ37" s="135">
        <f>'★決算統計　普通税'!FS39</f>
        <v>0</v>
      </c>
      <c r="ER37" s="37">
        <f>'★決算統計　普通税'!FT39</f>
        <v>0</v>
      </c>
      <c r="ES37" s="124">
        <f>'★決算統計　普通税'!FW39</f>
        <v>0</v>
      </c>
      <c r="ET37" s="31">
        <f>'★決算統計　普通税'!FX39</f>
        <v>0</v>
      </c>
      <c r="EU37" s="124">
        <f>'★決算統計　普通税'!FY39</f>
        <v>0</v>
      </c>
      <c r="EV37" s="127">
        <f>IF('★徴収率　普通税'!BH39="－",0,'★徴収率　普通税'!BH39)</f>
        <v>0</v>
      </c>
      <c r="EW37" s="142">
        <f>IF('★徴収率　普通税'!BI39="－",0,'★徴収率　普通税'!BI39)</f>
        <v>0</v>
      </c>
      <c r="EX37" s="127">
        <f>IF('★徴収率　普通税'!BJ39="－",0,'★徴収率　普通税'!BJ39)</f>
        <v>0</v>
      </c>
      <c r="EY37" s="156" t="s">
        <v>258</v>
      </c>
      <c r="EZ37" s="129" t="s">
        <v>258</v>
      </c>
      <c r="FA37" s="156" t="s">
        <v>258</v>
      </c>
      <c r="FB37" s="130" t="s">
        <v>258</v>
      </c>
      <c r="FC37" s="157" t="s">
        <v>258</v>
      </c>
      <c r="FD37" s="130" t="s">
        <v>258</v>
      </c>
      <c r="FE37" s="158" t="s">
        <v>258</v>
      </c>
      <c r="FF37" s="131" t="s">
        <v>258</v>
      </c>
      <c r="FG37" s="158" t="s">
        <v>258</v>
      </c>
      <c r="FH37" s="37">
        <f>'★決算統計　目的税'!U39</f>
        <v>0</v>
      </c>
      <c r="FI37" s="135">
        <f>'★決算統計　目的税'!V39</f>
        <v>0</v>
      </c>
      <c r="FJ37" s="37">
        <f>'★決算統計　目的税'!W39</f>
        <v>0</v>
      </c>
      <c r="FK37" s="135">
        <f>'★決算統計　目的税'!Z39</f>
        <v>0</v>
      </c>
      <c r="FL37" s="37">
        <f>'★決算統計　目的税'!AA39</f>
        <v>0</v>
      </c>
      <c r="FM37" s="135">
        <f>'★決算統計　目的税'!AB39</f>
        <v>0</v>
      </c>
      <c r="FN37" s="131">
        <f>IF('★徴収率　目的税'!I39="－",0,'★徴収率　目的税'!I39)</f>
        <v>0</v>
      </c>
      <c r="FO37" s="158">
        <f>IF('★徴収率　目的税'!J39="－",0,'★徴収率　目的税'!J39)</f>
        <v>0</v>
      </c>
      <c r="FP37" s="131">
        <f>IF('★徴収率　目的税'!K39="－",0,'★徴収率　目的税'!K39)</f>
        <v>0</v>
      </c>
      <c r="FQ37" s="157" t="s">
        <v>258</v>
      </c>
      <c r="FR37" s="130" t="s">
        <v>258</v>
      </c>
      <c r="FS37" s="157" t="s">
        <v>258</v>
      </c>
      <c r="FT37" s="130" t="s">
        <v>258</v>
      </c>
      <c r="FU37" s="157" t="s">
        <v>258</v>
      </c>
      <c r="FV37" s="130" t="s">
        <v>258</v>
      </c>
      <c r="FW37" s="157" t="s">
        <v>258</v>
      </c>
      <c r="FX37" s="130" t="s">
        <v>258</v>
      </c>
      <c r="FY37" s="157" t="s">
        <v>258</v>
      </c>
      <c r="FZ37" s="31">
        <f>'★決算統計　目的税'!AM39</f>
        <v>379217</v>
      </c>
      <c r="GA37" s="124">
        <f>'★決算統計　目的税'!AN39</f>
        <v>23607</v>
      </c>
      <c r="GB37" s="31">
        <f>'★決算統計　目的税'!AO39</f>
        <v>402824</v>
      </c>
      <c r="GC37" s="124">
        <f>'★決算統計　目的税'!AR39</f>
        <v>374879</v>
      </c>
      <c r="GD37" s="31">
        <f>'★決算統計　目的税'!AS39</f>
        <v>1529</v>
      </c>
      <c r="GE37" s="124">
        <f>'★決算統計　目的税'!AT39</f>
        <v>376408</v>
      </c>
      <c r="GF37" s="127">
        <f>'★徴収率　目的税'!O39</f>
        <v>98.856063942281068</v>
      </c>
      <c r="GG37" s="142">
        <f>'★徴収率　目的税'!P39</f>
        <v>6.4768924471555049</v>
      </c>
      <c r="GH37" s="127">
        <f>'★徴収率　目的税'!Q39</f>
        <v>93.442297380493713</v>
      </c>
      <c r="GI37" s="156" t="s">
        <v>258</v>
      </c>
      <c r="GJ37" s="129" t="s">
        <v>258</v>
      </c>
      <c r="GK37" s="156" t="s">
        <v>258</v>
      </c>
      <c r="GL37" s="130" t="s">
        <v>258</v>
      </c>
      <c r="GM37" s="157" t="s">
        <v>258</v>
      </c>
      <c r="GN37" s="130" t="s">
        <v>258</v>
      </c>
      <c r="GO37" s="158" t="s">
        <v>258</v>
      </c>
      <c r="GP37" s="131" t="s">
        <v>258</v>
      </c>
      <c r="GQ37" s="158" t="s">
        <v>258</v>
      </c>
      <c r="GR37" s="31">
        <f>'★決算統計　目的税'!DG39</f>
        <v>7595125</v>
      </c>
      <c r="GS37" s="124">
        <f>'★決算統計　目的税'!DH39</f>
        <v>258960</v>
      </c>
      <c r="GT37" s="31">
        <f>'★決算統計　目的税'!DI39</f>
        <v>7860134</v>
      </c>
      <c r="GU37" s="124">
        <f>'★決算統計　目的税'!DL39</f>
        <v>7532136</v>
      </c>
      <c r="GV37" s="31">
        <f>'★決算統計　目的税'!DM39</f>
        <v>37019</v>
      </c>
      <c r="GW37" s="124">
        <f>'★決算統計　目的税'!DN39</f>
        <v>7575204</v>
      </c>
      <c r="GX37" s="127">
        <f>'★徴収率　目的税'!AM39</f>
        <v>99.170665393920444</v>
      </c>
      <c r="GY37" s="142">
        <f>'★徴収率　目的税'!AN39</f>
        <v>14.29525795489651</v>
      </c>
      <c r="GZ37" s="127">
        <f>'★徴収率　目的税'!AO39</f>
        <v>96.374998187053805</v>
      </c>
      <c r="HA37" s="157" t="s">
        <v>258</v>
      </c>
      <c r="HB37" s="130" t="s">
        <v>258</v>
      </c>
      <c r="HC37" s="157" t="s">
        <v>258</v>
      </c>
      <c r="HD37" s="130" t="s">
        <v>258</v>
      </c>
      <c r="HE37" s="157" t="s">
        <v>258</v>
      </c>
      <c r="HF37" s="130" t="s">
        <v>258</v>
      </c>
      <c r="HG37" s="157" t="s">
        <v>258</v>
      </c>
      <c r="HH37" s="130" t="s">
        <v>258</v>
      </c>
      <c r="HI37" s="157" t="s">
        <v>258</v>
      </c>
      <c r="HJ37" s="31">
        <f>'★決算統計　目的税'!DY39</f>
        <v>1222100</v>
      </c>
      <c r="HK37" s="124">
        <f>'★決算統計　目的税'!DZ39</f>
        <v>367213</v>
      </c>
      <c r="HL37" s="31">
        <f>'★決算統計　目的税'!EA39</f>
        <v>1589313</v>
      </c>
      <c r="HM37" s="124">
        <f>'★決算統計　目的税'!ED39</f>
        <v>1160638</v>
      </c>
      <c r="HN37" s="31">
        <f>'★決算統計　目的税'!EE39</f>
        <v>58027</v>
      </c>
      <c r="HO37" s="124">
        <f>'★決算統計　目的税'!EF39</f>
        <v>1218665</v>
      </c>
      <c r="HP37" s="127">
        <f>'★徴収率　目的税'!AS39</f>
        <v>94.970787987889693</v>
      </c>
      <c r="HQ37" s="142">
        <f>'★徴収率　目的税'!AT39</f>
        <v>15.802000473839433</v>
      </c>
      <c r="HR37" s="142">
        <f>'★徴収率　目的税'!AU39</f>
        <v>76.678728482054822</v>
      </c>
    </row>
    <row r="38" spans="1:226">
      <c r="A38" s="124" t="s">
        <v>26</v>
      </c>
      <c r="B38" s="135">
        <f>'★決算統計　普通税'!U40</f>
        <v>2656844</v>
      </c>
      <c r="C38" s="135">
        <f>'★決算統計　普通税'!V40</f>
        <v>73009</v>
      </c>
      <c r="D38" s="135">
        <f>'★決算統計　普通税'!W40</f>
        <v>2729853</v>
      </c>
      <c r="E38" s="137">
        <f>'★決算統計　普通税'!Z40</f>
        <v>2629062</v>
      </c>
      <c r="F38" s="137">
        <f>'★決算統計　普通税'!AA40</f>
        <v>23662</v>
      </c>
      <c r="G38" s="137">
        <f>'★決算統計　普通税'!AB40</f>
        <v>2652724</v>
      </c>
      <c r="H38" s="139">
        <f>'★徴収率　普通税'!I40</f>
        <v>98.954323249690233</v>
      </c>
      <c r="I38" s="139">
        <f>'★徴収率　普通税'!J40</f>
        <v>32.409702913339451</v>
      </c>
      <c r="J38" s="139">
        <f>'★徴収率　普通税'!K40</f>
        <v>97.174609768364817</v>
      </c>
      <c r="K38" s="135">
        <f>'★決算統計　普通税'!AD40</f>
        <v>87976</v>
      </c>
      <c r="L38" s="135">
        <f>'★決算統計　普通税'!AE40</f>
        <v>2545</v>
      </c>
      <c r="M38" s="135">
        <f>'★決算統計　普通税'!AF40</f>
        <v>90521</v>
      </c>
      <c r="N38" s="124">
        <f>'★決算統計　普通税'!AI40</f>
        <v>86961</v>
      </c>
      <c r="O38" s="124">
        <f>'★決算統計　普通税'!AJ40</f>
        <v>833</v>
      </c>
      <c r="P38" s="124">
        <f>'★決算統計　普通税'!AK40</f>
        <v>87794</v>
      </c>
      <c r="Q38" s="142">
        <f>'★徴収率　普通税'!L40</f>
        <v>98.846276257161051</v>
      </c>
      <c r="R38" s="142">
        <f>'★徴収率　普通税'!M40</f>
        <v>32.730844793713167</v>
      </c>
      <c r="S38" s="142">
        <f>'★徴収率　普通税'!N40</f>
        <v>96.987439378707705</v>
      </c>
      <c r="T38" s="145">
        <f>'★決算統計　普通税'!AM40</f>
        <v>2356190</v>
      </c>
      <c r="U38" s="135">
        <f>'★決算統計　普通税'!AN40</f>
        <v>68150</v>
      </c>
      <c r="V38" s="37">
        <f>'★決算統計　普通税'!AO40</f>
        <v>2424340</v>
      </c>
      <c r="W38" s="124">
        <f>'★決算統計　普通税'!AR40</f>
        <v>2329028</v>
      </c>
      <c r="X38" s="124">
        <f>'★決算統計　普通税'!AS40</f>
        <v>22290</v>
      </c>
      <c r="Y38" s="124">
        <f>'★決算統計　普通税'!AT40</f>
        <v>2351318</v>
      </c>
      <c r="Z38" s="142">
        <f>'★徴収率　普通税'!O40</f>
        <v>98.847206719322301</v>
      </c>
      <c r="AA38" s="127">
        <f>'★徴収率　普通税'!P40</f>
        <v>32.707263389581804</v>
      </c>
      <c r="AB38" s="142">
        <f>'★徴収率　普通税'!Q40</f>
        <v>96.987963734459697</v>
      </c>
      <c r="AC38" s="37">
        <f>'★決算統計　普通税'!AV40</f>
        <v>17982</v>
      </c>
      <c r="AD38" s="135">
        <f>'★決算統計　普通税'!AW40</f>
        <v>0</v>
      </c>
      <c r="AE38" s="37">
        <f>'★決算統計　普通税'!AX40</f>
        <v>17982</v>
      </c>
      <c r="AF38" s="137">
        <f>'★決算統計　普通税'!BA40</f>
        <v>17982</v>
      </c>
      <c r="AG38" s="40">
        <f>'★決算統計　普通税'!BB40</f>
        <v>0</v>
      </c>
      <c r="AH38" s="137">
        <f>'★決算統計　普通税'!BC40</f>
        <v>17982</v>
      </c>
      <c r="AI38" s="126">
        <f>'★徴収率　普通税'!R40</f>
        <v>100</v>
      </c>
      <c r="AJ38" s="142">
        <f>IF('★徴収率　普通税'!S40="－",0,'★徴収率　普通税'!S40)</f>
        <v>0</v>
      </c>
      <c r="AK38" s="139">
        <f>'★徴収率　普通税'!T40</f>
        <v>100</v>
      </c>
      <c r="AL38" s="135">
        <f>'★決算統計　普通税'!BE40</f>
        <v>81897</v>
      </c>
      <c r="AM38" s="37">
        <f>'★決算統計　普通税'!BF40</f>
        <v>2031</v>
      </c>
      <c r="AN38" s="135">
        <f>'★決算統計　普通税'!BG40</f>
        <v>83928</v>
      </c>
      <c r="AO38" s="31">
        <f>'★決算統計　普通税'!BJ40</f>
        <v>82049</v>
      </c>
      <c r="AP38" s="124">
        <f>'★決算統計　普通税'!BK40</f>
        <v>473</v>
      </c>
      <c r="AQ38" s="31">
        <f>'★決算統計　普通税'!BL40</f>
        <v>82522</v>
      </c>
      <c r="AR38" s="142">
        <f>'★徴収率　普通税'!U40</f>
        <v>100.18559898408976</v>
      </c>
      <c r="AS38" s="127">
        <f>'★徴収率　普通税'!V40</f>
        <v>23.28902018709995</v>
      </c>
      <c r="AT38" s="142">
        <f>'★徴収率　普通税'!W40</f>
        <v>98.324754551520357</v>
      </c>
      <c r="AU38" s="37">
        <f>'★決算統計　普通税'!BN40</f>
        <v>130781</v>
      </c>
      <c r="AV38" s="135">
        <f>'★決算統計　普通税'!BO40</f>
        <v>283</v>
      </c>
      <c r="AW38" s="135">
        <f>'★決算統計　普通税'!BP40</f>
        <v>131064</v>
      </c>
      <c r="AX38" s="124">
        <f>'★決算統計　普通税'!BS40</f>
        <v>131024</v>
      </c>
      <c r="AY38" s="31">
        <f>'★決算統計　普通税'!BT40</f>
        <v>66</v>
      </c>
      <c r="AZ38" s="124">
        <f>'★決算統計　普通税'!BU40</f>
        <v>131090</v>
      </c>
      <c r="BA38" s="127">
        <f>'★徴収率　普通税'!X40</f>
        <v>100.18580680679916</v>
      </c>
      <c r="BB38" s="142">
        <f>IF('★徴収率　普通税'!Y40="－",0,'★徴収率　普通税'!Y40)</f>
        <v>23.32155477031802</v>
      </c>
      <c r="BC38" s="127">
        <f>'★徴収率　普通税'!Z40</f>
        <v>100.01983763657449</v>
      </c>
      <c r="BD38" s="135">
        <f>'★決算統計　普通税'!BW40</f>
        <v>1996668</v>
      </c>
      <c r="BE38" s="37">
        <f>'★決算統計　普通税'!BX40</f>
        <v>58194</v>
      </c>
      <c r="BF38" s="135">
        <f>'★決算統計　普通税'!BY40</f>
        <v>2054862</v>
      </c>
      <c r="BG38" s="31">
        <f>'★決算統計　普通税'!CB40</f>
        <v>1976403</v>
      </c>
      <c r="BH38" s="124">
        <f>'★決算統計　普通税'!CC40</f>
        <v>17752</v>
      </c>
      <c r="BI38" s="124">
        <f>'★決算統計　普通税'!CD40</f>
        <v>1994155</v>
      </c>
      <c r="BJ38" s="142">
        <f>'★徴収率　普通税'!AA40</f>
        <v>98.985059108474715</v>
      </c>
      <c r="BK38" s="127">
        <f>'★徴収率　普通税'!AB40</f>
        <v>30.504863044300102</v>
      </c>
      <c r="BL38" s="142">
        <f>'★徴収率　普通税'!AC40</f>
        <v>97.045689686217372</v>
      </c>
      <c r="BM38" s="37">
        <f>'★決算統計　普通税'!CF40</f>
        <v>1950168</v>
      </c>
      <c r="BN38" s="135">
        <f>'★決算統計　普通税'!CG40</f>
        <v>58194</v>
      </c>
      <c r="BO38" s="37">
        <f>'★決算統計　普通税'!CH40</f>
        <v>2008362</v>
      </c>
      <c r="BP38" s="124">
        <f>'★決算統計　普通税'!CK40</f>
        <v>1929903</v>
      </c>
      <c r="BQ38" s="31">
        <f>'★決算統計　普通税'!CL40</f>
        <v>17752</v>
      </c>
      <c r="BR38" s="124">
        <f>'★決算統計　普通税'!CM40</f>
        <v>1947655</v>
      </c>
      <c r="BS38" s="127">
        <f>'★徴収率　普通税'!AD40</f>
        <v>98.960858756784035</v>
      </c>
      <c r="BT38" s="142">
        <f>'★徴収率　普通税'!AE40</f>
        <v>30.504863044300102</v>
      </c>
      <c r="BU38" s="142">
        <f>'★徴収率　普通税'!AF40</f>
        <v>96.977287959043252</v>
      </c>
      <c r="BV38" s="135">
        <f>'★決算統計　普通税'!CO40</f>
        <v>637139</v>
      </c>
      <c r="BW38" s="135">
        <f>'★決算統計　普通税'!CP40</f>
        <v>19372</v>
      </c>
      <c r="BX38" s="37">
        <f>'★決算統計　普通税'!CQ40</f>
        <v>656511</v>
      </c>
      <c r="BY38" s="124">
        <f>'★決算統計　普通税'!CT40</f>
        <v>630518</v>
      </c>
      <c r="BZ38" s="31">
        <f>'★決算統計　普通税'!CU40</f>
        <v>5800</v>
      </c>
      <c r="CA38" s="124">
        <f>'★決算統計　普通税'!CV40</f>
        <v>636318</v>
      </c>
      <c r="CB38" s="127">
        <f>'★徴収率　普通税'!AG40</f>
        <v>98.960823305432569</v>
      </c>
      <c r="CC38" s="142">
        <f>'★徴収率　普通税'!AH40</f>
        <v>29.940119760479039</v>
      </c>
      <c r="CD38" s="127">
        <f>'★徴収率　普通税'!AI40</f>
        <v>96.924194720271245</v>
      </c>
      <c r="CE38" s="135">
        <f>'★決算統計　普通税'!CX40</f>
        <v>1040101</v>
      </c>
      <c r="CF38" s="37">
        <f>'★決算統計　普通税'!CY40</f>
        <v>31624</v>
      </c>
      <c r="CG38" s="135">
        <f>'★決算統計　普通税'!CZ40</f>
        <v>1071725</v>
      </c>
      <c r="CH38" s="124">
        <f>'★決算統計　普通税'!DC40</f>
        <v>1029293</v>
      </c>
      <c r="CI38" s="31">
        <f>'★決算統計　普通税'!DD40</f>
        <v>9468</v>
      </c>
      <c r="CJ38" s="124">
        <f>'★決算統計　普通税'!DE40</f>
        <v>1038761</v>
      </c>
      <c r="CK38" s="127">
        <f>'★徴収率　普通税'!AJ40</f>
        <v>98.960870146264639</v>
      </c>
      <c r="CL38" s="142">
        <f>'★徴収率　普通税'!AK40</f>
        <v>29.939286617758665</v>
      </c>
      <c r="CM38" s="127">
        <f>'★徴収率　普通税'!AL40</f>
        <v>96.92421096829878</v>
      </c>
      <c r="CN38" s="135">
        <f>'★決算統計　普通税'!DG40</f>
        <v>272928</v>
      </c>
      <c r="CO38" s="37">
        <f>'★決算統計　普通税'!DH40</f>
        <v>7198</v>
      </c>
      <c r="CP38" s="135">
        <f>'★決算統計　普通税'!DI40</f>
        <v>280126</v>
      </c>
      <c r="CQ38" s="31">
        <f>'★決算統計　普通税'!DL40</f>
        <v>270092</v>
      </c>
      <c r="CR38" s="124">
        <f>'★決算統計　普通税'!DM40</f>
        <v>2484</v>
      </c>
      <c r="CS38" s="124">
        <f>'★決算統計　普通税'!DN40</f>
        <v>272576</v>
      </c>
      <c r="CT38" s="142">
        <f>IF('★徴収率　普通税'!AM40="－",0,'★徴収率　普通税'!AM40)</f>
        <v>98.960898112322653</v>
      </c>
      <c r="CU38" s="127">
        <f>IF('★徴収率　普通税'!AN40="－",0,'★徴収率　普通税'!AN40)</f>
        <v>34.509585996110033</v>
      </c>
      <c r="CV38" s="142">
        <f>IF('★徴収率　普通税'!AO40="－",0,'★徴収率　普通税'!AO40)</f>
        <v>97.304784275647378</v>
      </c>
      <c r="CW38" s="37">
        <f>'★決算統計　普通税'!DP40</f>
        <v>46500</v>
      </c>
      <c r="CX38" s="135">
        <f>'★決算統計　普通税'!DQ40</f>
        <v>0</v>
      </c>
      <c r="CY38" s="37">
        <f>'★決算統計　普通税'!DR40</f>
        <v>46500</v>
      </c>
      <c r="CZ38" s="124">
        <f>'★決算統計　普通税'!DU40</f>
        <v>46500</v>
      </c>
      <c r="DA38" s="31">
        <f>'★決算統計　普通税'!DV40</f>
        <v>0</v>
      </c>
      <c r="DB38" s="124">
        <f>'★決算統計　普通税'!DW40</f>
        <v>46500</v>
      </c>
      <c r="DC38" s="127">
        <f>IF('★徴収率　普通税'!AP40="－",0,'★徴収率　普通税'!AP40)</f>
        <v>100</v>
      </c>
      <c r="DD38" s="142">
        <f>IF('★徴収率　普通税'!AQ40="－",0,'★徴収率　普通税'!AQ40)</f>
        <v>0</v>
      </c>
      <c r="DE38" s="142">
        <f>'★徴収率　普通税'!AR40</f>
        <v>100</v>
      </c>
      <c r="DF38" s="152" t="s">
        <v>258</v>
      </c>
      <c r="DG38" s="152" t="s">
        <v>258</v>
      </c>
      <c r="DH38" s="37">
        <f>'★決算統計　普通税'!EA40</f>
        <v>164238</v>
      </c>
      <c r="DI38" s="152" t="s">
        <v>258</v>
      </c>
      <c r="DJ38" s="128" t="s">
        <v>258</v>
      </c>
      <c r="DK38" s="124">
        <f>'★決算統計　普通税'!EF40</f>
        <v>157645</v>
      </c>
      <c r="DL38" s="127" t="str">
        <f>'★徴収率　普通税'!AS40</f>
        <v>－</v>
      </c>
      <c r="DM38" s="142" t="str">
        <f>'★徴収率　普通税'!AT40</f>
        <v>－</v>
      </c>
      <c r="DN38" s="142">
        <f>'★徴収率　普通税'!AU40</f>
        <v>95.985703673936612</v>
      </c>
      <c r="DO38" s="152" t="s">
        <v>258</v>
      </c>
      <c r="DP38" s="128" t="s">
        <v>258</v>
      </c>
      <c r="DQ38" s="124">
        <f>'★決算統計　普通税'!EJ40</f>
        <v>7608</v>
      </c>
      <c r="DR38" s="128" t="s">
        <v>258</v>
      </c>
      <c r="DS38" s="152" t="s">
        <v>258</v>
      </c>
      <c r="DT38" s="31">
        <f>'★決算統計　普通税'!EO40</f>
        <v>7608</v>
      </c>
      <c r="DU38" s="142" t="str">
        <f>'★徴収率　普通税'!AV40</f>
        <v>－</v>
      </c>
      <c r="DV38" s="127" t="str">
        <f>'★徴収率　普通税'!AW40</f>
        <v>－</v>
      </c>
      <c r="DW38" s="142">
        <f>'★徴収率　普通税'!AX40</f>
        <v>100</v>
      </c>
      <c r="DX38" s="31">
        <f>'★決算統計　普通税'!EQ40</f>
        <v>150413</v>
      </c>
      <c r="DY38" s="124">
        <f>'★決算統計　普通税'!ER40</f>
        <v>6217</v>
      </c>
      <c r="DZ38" s="31">
        <f>'★決算統計　普通税'!ES40</f>
        <v>156630</v>
      </c>
      <c r="EA38" s="124">
        <f>'★決算統計　普通税'!EV40</f>
        <v>148342</v>
      </c>
      <c r="EB38" s="31">
        <f>'★決算統計　普通税'!EW40</f>
        <v>1695</v>
      </c>
      <c r="EC38" s="124">
        <f>'★決算統計　普通税'!EX40</f>
        <v>150037</v>
      </c>
      <c r="ED38" s="127">
        <f>'★徴収率　普通税'!AY40</f>
        <v>98.623124331008626</v>
      </c>
      <c r="EE38" s="142">
        <f>'★徴収率　普通税'!AZ40</f>
        <v>27.263953675406142</v>
      </c>
      <c r="EF38" s="127">
        <f>'★徴収率　普通税'!BA40</f>
        <v>95.790716976313604</v>
      </c>
      <c r="EG38" s="135">
        <f>'★決算統計　普通税'!EZ40</f>
        <v>288580</v>
      </c>
      <c r="EH38" s="37">
        <f>'★決算統計　普通税'!FA40</f>
        <v>0</v>
      </c>
      <c r="EI38" s="135">
        <f>'★決算統計　普通税'!FB40</f>
        <v>288580</v>
      </c>
      <c r="EJ38" s="31">
        <f>'★決算統計　普通税'!FE40</f>
        <v>288580</v>
      </c>
      <c r="EK38" s="124">
        <f>'★決算統計　普通税'!FF40</f>
        <v>0</v>
      </c>
      <c r="EL38" s="31">
        <f>'★決算統計　普通税'!FG40</f>
        <v>288580</v>
      </c>
      <c r="EM38" s="142">
        <f>IF('★徴収率　普通税'!BB40="－",0,'★徴収率　普通税'!BB40)</f>
        <v>100</v>
      </c>
      <c r="EN38" s="127">
        <f>IF('★徴収率　普通税'!BC40="－",0,'★徴収率　普通税'!BC40)</f>
        <v>0</v>
      </c>
      <c r="EO38" s="142">
        <f>IF('★徴収率　普通税'!BD40="－",0,'★徴収率　普通税'!BD40)</f>
        <v>100</v>
      </c>
      <c r="EP38" s="37">
        <f>'★決算統計　普通税'!FR40</f>
        <v>0</v>
      </c>
      <c r="EQ38" s="135">
        <f>'★決算統計　普通税'!FS40</f>
        <v>0</v>
      </c>
      <c r="ER38" s="37">
        <f>'★決算統計　普通税'!FT40</f>
        <v>0</v>
      </c>
      <c r="ES38" s="124">
        <f>'★決算統計　普通税'!FW40</f>
        <v>0</v>
      </c>
      <c r="ET38" s="31">
        <f>'★決算統計　普通税'!FX40</f>
        <v>0</v>
      </c>
      <c r="EU38" s="124">
        <f>'★決算統計　普通税'!FY40</f>
        <v>0</v>
      </c>
      <c r="EV38" s="127">
        <f>IF('★徴収率　普通税'!BH40="－",0,'★徴収率　普通税'!BH40)</f>
        <v>0</v>
      </c>
      <c r="EW38" s="142">
        <f>IF('★徴収率　普通税'!BI40="－",0,'★徴収率　普通税'!BI40)</f>
        <v>0</v>
      </c>
      <c r="EX38" s="127">
        <f>IF('★徴収率　普通税'!BJ40="－",0,'★徴収率　普通税'!BJ40)</f>
        <v>0</v>
      </c>
      <c r="EY38" s="156" t="s">
        <v>258</v>
      </c>
      <c r="EZ38" s="129" t="s">
        <v>258</v>
      </c>
      <c r="FA38" s="156" t="s">
        <v>258</v>
      </c>
      <c r="FB38" s="130" t="s">
        <v>258</v>
      </c>
      <c r="FC38" s="157" t="s">
        <v>258</v>
      </c>
      <c r="FD38" s="130" t="s">
        <v>258</v>
      </c>
      <c r="FE38" s="158" t="s">
        <v>258</v>
      </c>
      <c r="FF38" s="131" t="s">
        <v>258</v>
      </c>
      <c r="FG38" s="158" t="s">
        <v>258</v>
      </c>
      <c r="FH38" s="37">
        <f>'★決算統計　目的税'!U40</f>
        <v>0</v>
      </c>
      <c r="FI38" s="135">
        <f>'★決算統計　目的税'!V40</f>
        <v>0</v>
      </c>
      <c r="FJ38" s="37">
        <f>'★決算統計　目的税'!W40</f>
        <v>0</v>
      </c>
      <c r="FK38" s="135">
        <f>'★決算統計　目的税'!Z40</f>
        <v>0</v>
      </c>
      <c r="FL38" s="37">
        <f>'★決算統計　目的税'!AA40</f>
        <v>0</v>
      </c>
      <c r="FM38" s="135">
        <f>'★決算統計　目的税'!AB40</f>
        <v>0</v>
      </c>
      <c r="FN38" s="131">
        <f>IF('★徴収率　目的税'!I40="－",0,'★徴収率　目的税'!I40)</f>
        <v>0</v>
      </c>
      <c r="FO38" s="158">
        <f>IF('★徴収率　目的税'!J40="－",0,'★徴収率　目的税'!J40)</f>
        <v>0</v>
      </c>
      <c r="FP38" s="131">
        <f>IF('★徴収率　目的税'!K40="－",0,'★徴収率　目的税'!K40)</f>
        <v>0</v>
      </c>
      <c r="FQ38" s="157" t="s">
        <v>258</v>
      </c>
      <c r="FR38" s="130" t="s">
        <v>258</v>
      </c>
      <c r="FS38" s="157" t="s">
        <v>258</v>
      </c>
      <c r="FT38" s="130" t="s">
        <v>258</v>
      </c>
      <c r="FU38" s="157" t="s">
        <v>258</v>
      </c>
      <c r="FV38" s="130" t="s">
        <v>258</v>
      </c>
      <c r="FW38" s="157" t="s">
        <v>258</v>
      </c>
      <c r="FX38" s="130" t="s">
        <v>258</v>
      </c>
      <c r="FY38" s="157" t="s">
        <v>258</v>
      </c>
      <c r="FZ38" s="31">
        <f>'★決算統計　目的税'!AM40</f>
        <v>396641</v>
      </c>
      <c r="GA38" s="124">
        <f>'★決算統計　目的税'!AN40</f>
        <v>12088</v>
      </c>
      <c r="GB38" s="31">
        <f>'★決算統計　目的税'!AO40</f>
        <v>408729</v>
      </c>
      <c r="GC38" s="124">
        <f>'★決算統計　目的税'!AR40</f>
        <v>392511</v>
      </c>
      <c r="GD38" s="31">
        <f>'★決算統計　目的税'!AS40</f>
        <v>3688</v>
      </c>
      <c r="GE38" s="124">
        <f>'★決算統計　目的税'!AT40</f>
        <v>396199</v>
      </c>
      <c r="GF38" s="127">
        <f>'★徴収率　目的税'!O40</f>
        <v>98.958756154810018</v>
      </c>
      <c r="GG38" s="142">
        <f>'★徴収率　目的税'!P40</f>
        <v>30.509596293845139</v>
      </c>
      <c r="GH38" s="127">
        <f>'★徴収率　目的税'!Q40</f>
        <v>96.934399076160489</v>
      </c>
      <c r="GI38" s="156" t="s">
        <v>258</v>
      </c>
      <c r="GJ38" s="129" t="s">
        <v>258</v>
      </c>
      <c r="GK38" s="156" t="s">
        <v>258</v>
      </c>
      <c r="GL38" s="130" t="s">
        <v>258</v>
      </c>
      <c r="GM38" s="157" t="s">
        <v>258</v>
      </c>
      <c r="GN38" s="130" t="s">
        <v>258</v>
      </c>
      <c r="GO38" s="158" t="s">
        <v>258</v>
      </c>
      <c r="GP38" s="131" t="s">
        <v>258</v>
      </c>
      <c r="GQ38" s="158" t="s">
        <v>258</v>
      </c>
      <c r="GR38" s="31">
        <f>'★決算統計　目的税'!DG40</f>
        <v>5489146</v>
      </c>
      <c r="GS38" s="124">
        <f>'★決算統計　目的税'!DH40</f>
        <v>149508</v>
      </c>
      <c r="GT38" s="31">
        <f>'★決算統計　目的税'!DI40</f>
        <v>5646262</v>
      </c>
      <c r="GU38" s="124">
        <f>'★決算統計　目的税'!DL40</f>
        <v>5434898</v>
      </c>
      <c r="GV38" s="31">
        <f>'★決算統計　目的税'!DM40</f>
        <v>46797</v>
      </c>
      <c r="GW38" s="124">
        <f>'★決算統計　目的税'!DN40</f>
        <v>5489303</v>
      </c>
      <c r="GX38" s="127">
        <f>'★徴収率　目的税'!AM40</f>
        <v>99.01172240636339</v>
      </c>
      <c r="GY38" s="142">
        <f>'★徴収率　目的税'!AN40</f>
        <v>31.300666185087085</v>
      </c>
      <c r="GZ38" s="127">
        <f>'★徴収率　目的税'!AO40</f>
        <v>97.220125456452436</v>
      </c>
      <c r="HA38" s="157" t="s">
        <v>258</v>
      </c>
      <c r="HB38" s="130" t="s">
        <v>258</v>
      </c>
      <c r="HC38" s="157" t="s">
        <v>258</v>
      </c>
      <c r="HD38" s="130" t="s">
        <v>258</v>
      </c>
      <c r="HE38" s="157" t="s">
        <v>258</v>
      </c>
      <c r="HF38" s="130" t="s">
        <v>258</v>
      </c>
      <c r="HG38" s="157" t="s">
        <v>258</v>
      </c>
      <c r="HH38" s="130" t="s">
        <v>258</v>
      </c>
      <c r="HI38" s="157" t="s">
        <v>258</v>
      </c>
      <c r="HJ38" s="31">
        <f>'★決算統計　目的税'!DY40</f>
        <v>1196275</v>
      </c>
      <c r="HK38" s="124">
        <f>'★決算統計　目的税'!DZ40</f>
        <v>400799</v>
      </c>
      <c r="HL38" s="31">
        <f>'★決算統計　目的税'!EA40</f>
        <v>1597074</v>
      </c>
      <c r="HM38" s="124">
        <f>'★決算統計　目的税'!ED40</f>
        <v>1125778</v>
      </c>
      <c r="HN38" s="31">
        <f>'★決算統計　目的税'!EE40</f>
        <v>94831</v>
      </c>
      <c r="HO38" s="124">
        <f>'★決算統計　目的税'!EF40</f>
        <v>1220609</v>
      </c>
      <c r="HP38" s="127">
        <f>'★徴収率　目的税'!AS40</f>
        <v>94.106957012392627</v>
      </c>
      <c r="HQ38" s="142">
        <f>'★徴収率　目的税'!AT40</f>
        <v>23.660488174870693</v>
      </c>
      <c r="HR38" s="142">
        <f>'★徴収率　目的税'!AU40</f>
        <v>76.427829893918513</v>
      </c>
    </row>
    <row r="39" spans="1:226">
      <c r="A39" s="124"/>
      <c r="B39" s="135"/>
      <c r="C39" s="135"/>
      <c r="D39" s="135"/>
      <c r="E39" s="137"/>
      <c r="F39" s="137"/>
      <c r="G39" s="137"/>
      <c r="H39" s="139"/>
      <c r="I39" s="139"/>
      <c r="J39" s="139"/>
      <c r="K39" s="135"/>
      <c r="L39" s="135"/>
      <c r="M39" s="135"/>
      <c r="N39" s="124"/>
      <c r="O39" s="124"/>
      <c r="P39" s="124"/>
      <c r="Q39" s="142"/>
      <c r="R39" s="142"/>
      <c r="S39" s="142"/>
      <c r="T39" s="145"/>
      <c r="U39" s="135"/>
      <c r="V39" s="37"/>
      <c r="W39" s="124"/>
      <c r="X39" s="124"/>
      <c r="Y39" s="124"/>
      <c r="Z39" s="142"/>
      <c r="AA39" s="127"/>
      <c r="AB39" s="142"/>
      <c r="AC39" s="37"/>
      <c r="AD39" s="135"/>
      <c r="AE39" s="37"/>
      <c r="AF39" s="137"/>
      <c r="AG39" s="40"/>
      <c r="AH39" s="137"/>
      <c r="AI39" s="126"/>
      <c r="AJ39" s="139"/>
      <c r="AK39" s="139"/>
      <c r="AL39" s="135"/>
      <c r="AM39" s="37"/>
      <c r="AN39" s="135"/>
      <c r="AO39" s="31"/>
      <c r="AP39" s="124"/>
      <c r="AQ39" s="31"/>
      <c r="AR39" s="142"/>
      <c r="AS39" s="127"/>
      <c r="AT39" s="142"/>
      <c r="AU39" s="37"/>
      <c r="AV39" s="135"/>
      <c r="AW39" s="135"/>
      <c r="AX39" s="124"/>
      <c r="AY39" s="31"/>
      <c r="AZ39" s="124"/>
      <c r="BA39" s="127"/>
      <c r="BB39" s="142"/>
      <c r="BC39" s="127"/>
      <c r="BD39" s="135"/>
      <c r="BE39" s="37"/>
      <c r="BF39" s="135"/>
      <c r="BG39" s="31"/>
      <c r="BH39" s="124"/>
      <c r="BI39" s="124"/>
      <c r="BJ39" s="142"/>
      <c r="BK39" s="127"/>
      <c r="BL39" s="142"/>
      <c r="BM39" s="37"/>
      <c r="BN39" s="135"/>
      <c r="BO39" s="37"/>
      <c r="BP39" s="124"/>
      <c r="BQ39" s="31"/>
      <c r="BR39" s="124"/>
      <c r="BS39" s="127"/>
      <c r="BT39" s="142"/>
      <c r="BU39" s="142"/>
      <c r="BV39" s="135"/>
      <c r="BW39" s="135"/>
      <c r="BX39" s="37"/>
      <c r="BY39" s="124"/>
      <c r="BZ39" s="31"/>
      <c r="CA39" s="124"/>
      <c r="CB39" s="127"/>
      <c r="CC39" s="142"/>
      <c r="CD39" s="127"/>
      <c r="CE39" s="135"/>
      <c r="CF39" s="37"/>
      <c r="CG39" s="135"/>
      <c r="CH39" s="124"/>
      <c r="CI39" s="31"/>
      <c r="CJ39" s="124"/>
      <c r="CK39" s="127"/>
      <c r="CL39" s="142"/>
      <c r="CM39" s="127"/>
      <c r="CN39" s="135"/>
      <c r="CO39" s="37"/>
      <c r="CP39" s="135"/>
      <c r="CQ39" s="31"/>
      <c r="CR39" s="124"/>
      <c r="CS39" s="124"/>
      <c r="CT39" s="142"/>
      <c r="CU39" s="127"/>
      <c r="CV39" s="142"/>
      <c r="CW39" s="37"/>
      <c r="CX39" s="135"/>
      <c r="CY39" s="37"/>
      <c r="CZ39" s="124"/>
      <c r="DA39" s="31"/>
      <c r="DB39" s="124"/>
      <c r="DC39" s="127"/>
      <c r="DD39" s="142"/>
      <c r="DE39" s="142"/>
      <c r="DF39" s="152"/>
      <c r="DG39" s="152"/>
      <c r="DH39" s="37"/>
      <c r="DI39" s="152"/>
      <c r="DJ39" s="128"/>
      <c r="DK39" s="124"/>
      <c r="DL39" s="127"/>
      <c r="DM39" s="142"/>
      <c r="DN39" s="142"/>
      <c r="DO39" s="152"/>
      <c r="DP39" s="128"/>
      <c r="DQ39" s="124"/>
      <c r="DR39" s="128"/>
      <c r="DS39" s="152"/>
      <c r="DT39" s="31"/>
      <c r="DU39" s="142"/>
      <c r="DV39" s="127"/>
      <c r="DW39" s="142"/>
      <c r="DX39" s="31"/>
      <c r="DY39" s="124"/>
      <c r="DZ39" s="31"/>
      <c r="EA39" s="124"/>
      <c r="EB39" s="31"/>
      <c r="EC39" s="124"/>
      <c r="ED39" s="127"/>
      <c r="EE39" s="142"/>
      <c r="EF39" s="127"/>
      <c r="EG39" s="135"/>
      <c r="EH39" s="37"/>
      <c r="EI39" s="135"/>
      <c r="EJ39" s="31"/>
      <c r="EK39" s="124"/>
      <c r="EL39" s="31"/>
      <c r="EM39" s="142"/>
      <c r="EN39" s="127"/>
      <c r="EO39" s="142"/>
      <c r="EP39" s="37"/>
      <c r="EQ39" s="135"/>
      <c r="ER39" s="37"/>
      <c r="ES39" s="124"/>
      <c r="ET39" s="31"/>
      <c r="EU39" s="124"/>
      <c r="EV39" s="127"/>
      <c r="EW39" s="142"/>
      <c r="EX39" s="127"/>
      <c r="EY39" s="156"/>
      <c r="EZ39" s="129"/>
      <c r="FA39" s="156"/>
      <c r="FB39" s="130"/>
      <c r="FC39" s="157"/>
      <c r="FD39" s="130"/>
      <c r="FE39" s="158"/>
      <c r="FF39" s="131"/>
      <c r="FG39" s="158"/>
      <c r="FH39" s="37"/>
      <c r="FI39" s="135"/>
      <c r="FJ39" s="37"/>
      <c r="FK39" s="135"/>
      <c r="FL39" s="37"/>
      <c r="FM39" s="135"/>
      <c r="FN39" s="131"/>
      <c r="FO39" s="158"/>
      <c r="FP39" s="131"/>
      <c r="FQ39" s="157"/>
      <c r="FR39" s="130"/>
      <c r="FS39" s="157"/>
      <c r="FT39" s="130"/>
      <c r="FU39" s="157"/>
      <c r="FV39" s="130"/>
      <c r="FW39" s="157"/>
      <c r="FX39" s="130"/>
      <c r="FY39" s="157"/>
      <c r="FZ39" s="31"/>
      <c r="GA39" s="124"/>
      <c r="GB39" s="31"/>
      <c r="GC39" s="124"/>
      <c r="GD39" s="31"/>
      <c r="GE39" s="124"/>
      <c r="GF39" s="127"/>
      <c r="GG39" s="142"/>
      <c r="GH39" s="127"/>
      <c r="GI39" s="156"/>
      <c r="GJ39" s="129"/>
      <c r="GK39" s="156"/>
      <c r="GL39" s="130"/>
      <c r="GM39" s="157"/>
      <c r="GN39" s="130"/>
      <c r="GO39" s="158"/>
      <c r="GP39" s="131"/>
      <c r="GQ39" s="158"/>
      <c r="GR39" s="31"/>
      <c r="GS39" s="124"/>
      <c r="GT39" s="31"/>
      <c r="GU39" s="124"/>
      <c r="GV39" s="31"/>
      <c r="GW39" s="124"/>
      <c r="GX39" s="127"/>
      <c r="GY39" s="142"/>
      <c r="GZ39" s="127"/>
      <c r="HA39" s="157"/>
      <c r="HB39" s="130"/>
      <c r="HC39" s="157"/>
      <c r="HD39" s="130"/>
      <c r="HE39" s="157"/>
      <c r="HF39" s="130"/>
      <c r="HG39" s="157"/>
      <c r="HH39" s="130"/>
      <c r="HI39" s="157"/>
      <c r="HJ39" s="31"/>
      <c r="HK39" s="124"/>
      <c r="HL39" s="31"/>
      <c r="HM39" s="124"/>
      <c r="HN39" s="31"/>
      <c r="HO39" s="124"/>
      <c r="HP39" s="127"/>
      <c r="HQ39" s="142"/>
      <c r="HR39" s="142"/>
    </row>
    <row r="40" spans="1:226">
      <c r="A40" s="124" t="s">
        <v>103</v>
      </c>
      <c r="B40" s="135">
        <f>SUM(B8:B38)</f>
        <v>348400349</v>
      </c>
      <c r="C40" s="135">
        <f t="shared" ref="C40:CO40" si="0">SUM(C8:C38)</f>
        <v>5515147</v>
      </c>
      <c r="D40" s="135">
        <f t="shared" si="0"/>
        <v>353915496</v>
      </c>
      <c r="E40" s="137">
        <f>SUM(E8:E38)</f>
        <v>345734537</v>
      </c>
      <c r="F40" s="124">
        <f>SUM(F8:F38)</f>
        <v>2208589</v>
      </c>
      <c r="G40" s="124">
        <f>SUM(G8:G38)</f>
        <v>347943126</v>
      </c>
      <c r="H40" s="139">
        <f>'★徴収率　普通税'!I42</f>
        <v>99.234842327899045</v>
      </c>
      <c r="I40" s="139">
        <f>'★徴収率　普通税'!J42</f>
        <v>40.04587729030613</v>
      </c>
      <c r="J40" s="139">
        <f>'★徴収率　普通税'!K42</f>
        <v>98.312487001134315</v>
      </c>
      <c r="K40" s="135">
        <f t="shared" si="0"/>
        <v>8489983</v>
      </c>
      <c r="L40" s="135">
        <f t="shared" si="0"/>
        <v>153613</v>
      </c>
      <c r="M40" s="135">
        <f t="shared" si="0"/>
        <v>8643596</v>
      </c>
      <c r="N40" s="124">
        <f>SUM(N8:N38)</f>
        <v>8415010</v>
      </c>
      <c r="O40" s="124">
        <f>SUM(O8:O38)</f>
        <v>65433</v>
      </c>
      <c r="P40" s="124">
        <f>SUM(P8:P38)</f>
        <v>8480443</v>
      </c>
      <c r="Q40" s="142">
        <f>'★徴収率　普通税'!L42</f>
        <v>99.116924026820783</v>
      </c>
      <c r="R40" s="142">
        <f>'★徴収率　普通税'!M42</f>
        <v>42.596004244432436</v>
      </c>
      <c r="S40" s="142">
        <f>'★徴収率　普通税'!N42</f>
        <v>98.112440701763475</v>
      </c>
      <c r="T40" s="145">
        <f t="shared" si="0"/>
        <v>292045364</v>
      </c>
      <c r="U40" s="135">
        <f t="shared" si="0"/>
        <v>4991947</v>
      </c>
      <c r="V40" s="37">
        <f t="shared" si="0"/>
        <v>297037311</v>
      </c>
      <c r="W40" s="124">
        <f>SUM(W8:W38)</f>
        <v>289470060</v>
      </c>
      <c r="X40" s="124">
        <f>SUM(X8:X38)</f>
        <v>2033708</v>
      </c>
      <c r="Y40" s="124">
        <f>SUM(Y8:Y38)</f>
        <v>291503768</v>
      </c>
      <c r="Z40" s="142">
        <f>'★徴収率　普通税'!O42</f>
        <v>99.118183570960568</v>
      </c>
      <c r="AA40" s="127">
        <f>'★徴収率　普通税'!P42</f>
        <v>40.739775482391934</v>
      </c>
      <c r="AB40" s="142">
        <f>'★徴収率　普通税'!Q42</f>
        <v>98.137088239396292</v>
      </c>
      <c r="AC40" s="37">
        <f t="shared" si="0"/>
        <v>2695046</v>
      </c>
      <c r="AD40" s="135">
        <f t="shared" si="0"/>
        <v>0</v>
      </c>
      <c r="AE40" s="37">
        <f t="shared" si="0"/>
        <v>2695046</v>
      </c>
      <c r="AF40" s="124">
        <f>SUM(AF8:AF38)</f>
        <v>2691625</v>
      </c>
      <c r="AG40" s="31">
        <f>SUM(AG8:AG38)</f>
        <v>0</v>
      </c>
      <c r="AH40" s="124">
        <f>SUM(AH8:AH38)</f>
        <v>2691625</v>
      </c>
      <c r="AI40" s="127">
        <f>'★徴収率　普通税'!R42</f>
        <v>99.873063391125797</v>
      </c>
      <c r="AJ40" s="142">
        <f>IF('★徴収率　普通税'!S42="－",0,'★徴収率　普通税'!S42)</f>
        <v>0</v>
      </c>
      <c r="AK40" s="142">
        <f>'★徴収率　普通税'!T42</f>
        <v>99.873063391125797</v>
      </c>
      <c r="AL40" s="135">
        <f t="shared" si="0"/>
        <v>14209135</v>
      </c>
      <c r="AM40" s="37">
        <f t="shared" si="0"/>
        <v>151938</v>
      </c>
      <c r="AN40" s="135">
        <f t="shared" si="0"/>
        <v>14361073</v>
      </c>
      <c r="AO40" s="31">
        <f>SUM(AO8:AO38)</f>
        <v>14185659</v>
      </c>
      <c r="AP40" s="124">
        <f>SUM(AP8:AP38)</f>
        <v>43372</v>
      </c>
      <c r="AQ40" s="31">
        <f>SUM(AQ8:AQ38)</f>
        <v>14229031</v>
      </c>
      <c r="AR40" s="142">
        <f>'★徴収率　普通税'!U42</f>
        <v>99.834782342486022</v>
      </c>
      <c r="AS40" s="127">
        <f>'★徴収率　普通税'!V42</f>
        <v>28.545854230014871</v>
      </c>
      <c r="AT40" s="142">
        <f>'★徴収率　普通税'!W42</f>
        <v>99.080556167356022</v>
      </c>
      <c r="AU40" s="37">
        <f t="shared" si="0"/>
        <v>33655867</v>
      </c>
      <c r="AV40" s="135">
        <f t="shared" si="0"/>
        <v>217649</v>
      </c>
      <c r="AW40" s="135">
        <f t="shared" si="0"/>
        <v>33873516</v>
      </c>
      <c r="AX40" s="124">
        <f>SUM(AX8:AX38)</f>
        <v>33663808</v>
      </c>
      <c r="AY40" s="31">
        <f>SUM(AY8:AY38)</f>
        <v>66076</v>
      </c>
      <c r="AZ40" s="124">
        <f>SUM(AZ8:AZ38)</f>
        <v>33729884</v>
      </c>
      <c r="BA40" s="127">
        <f>'★徴収率　普通税'!X42</f>
        <v>100.02359469747132</v>
      </c>
      <c r="BB40" s="142">
        <f>'★徴収率　普通税'!Y42</f>
        <v>30.358972474029283</v>
      </c>
      <c r="BC40" s="127">
        <f>'★徴収率　普通税'!Z42</f>
        <v>99.575975520226478</v>
      </c>
      <c r="BD40" s="135">
        <f t="shared" si="0"/>
        <v>317935206</v>
      </c>
      <c r="BE40" s="37">
        <f t="shared" si="0"/>
        <v>3649362</v>
      </c>
      <c r="BF40" s="135">
        <f t="shared" si="0"/>
        <v>321584568</v>
      </c>
      <c r="BG40" s="31">
        <f>SUM(BG8:BG38)</f>
        <v>316773228</v>
      </c>
      <c r="BH40" s="124">
        <f>SUM(BH8:BH38)</f>
        <v>1272869</v>
      </c>
      <c r="BI40" s="124">
        <f>SUM(BI8:BI38)</f>
        <v>318046097</v>
      </c>
      <c r="BJ40" s="142">
        <f>'★徴収率　普通税'!AA42</f>
        <v>99.63452364567641</v>
      </c>
      <c r="BK40" s="127">
        <f>'★徴収率　普通税'!AB42</f>
        <v>34.879219984205456</v>
      </c>
      <c r="BL40" s="142">
        <f>'★徴収率　普通税'!AC42</f>
        <v>98.899676367555045</v>
      </c>
      <c r="BM40" s="37">
        <f t="shared" si="0"/>
        <v>312737151</v>
      </c>
      <c r="BN40" s="135">
        <f t="shared" si="0"/>
        <v>3649362</v>
      </c>
      <c r="BO40" s="37">
        <f t="shared" si="0"/>
        <v>316386513</v>
      </c>
      <c r="BP40" s="124">
        <f>SUM(BP8:BP38)</f>
        <v>311575173</v>
      </c>
      <c r="BQ40" s="31">
        <f>SUM(BQ8:BQ38)</f>
        <v>1272869</v>
      </c>
      <c r="BR40" s="124">
        <f>SUM(BR8:BR38)</f>
        <v>312848042</v>
      </c>
      <c r="BS40" s="127">
        <f>'★徴収率　普通税'!AD42</f>
        <v>99.628449003808953</v>
      </c>
      <c r="BT40" s="142">
        <f>'★徴収率　普通税'!AE42</f>
        <v>34.879219984205456</v>
      </c>
      <c r="BU40" s="142">
        <f>'★徴収率　普通税'!AF42</f>
        <v>98.881598660306992</v>
      </c>
      <c r="BV40" s="135">
        <f t="shared" si="0"/>
        <v>127052739</v>
      </c>
      <c r="BW40" s="135">
        <f t="shared" si="0"/>
        <v>1569047</v>
      </c>
      <c r="BX40" s="37">
        <f t="shared" si="0"/>
        <v>128621786</v>
      </c>
      <c r="BY40" s="124">
        <f>SUM(BY8:BY38)</f>
        <v>126564678</v>
      </c>
      <c r="BZ40" s="31">
        <f>SUM(BZ8:BZ38)</f>
        <v>550850</v>
      </c>
      <c r="CA40" s="124">
        <f>SUM(CA8:CA38)</f>
        <v>127115528</v>
      </c>
      <c r="CB40" s="127">
        <f>'★徴収率　普通税'!AG42</f>
        <v>99.615859521139484</v>
      </c>
      <c r="CC40" s="142">
        <f>'★徴収率　普通税'!AH42</f>
        <v>35.107297614411806</v>
      </c>
      <c r="CD40" s="127">
        <f>'★徴収率　普通税'!AI42</f>
        <v>98.828924673771837</v>
      </c>
      <c r="CE40" s="135">
        <f t="shared" si="0"/>
        <v>142544298</v>
      </c>
      <c r="CF40" s="37">
        <f t="shared" si="0"/>
        <v>1729965</v>
      </c>
      <c r="CG40" s="135">
        <f t="shared" si="0"/>
        <v>144274263</v>
      </c>
      <c r="CH40" s="124">
        <f>SUM(CH8:CH38)</f>
        <v>141993679</v>
      </c>
      <c r="CI40" s="31">
        <f>SUM(CI8:CI38)</f>
        <v>606205</v>
      </c>
      <c r="CJ40" s="124">
        <f>SUM(CJ8:CJ38)</f>
        <v>142599884</v>
      </c>
      <c r="CK40" s="127">
        <f>'★徴収率　普通税'!AJ42</f>
        <v>99.613720781732013</v>
      </c>
      <c r="CL40" s="142">
        <f>'★徴収率　普通税'!AK42</f>
        <v>35.041460376365997</v>
      </c>
      <c r="CM40" s="127">
        <f>'★徴収率　普通税'!AL42</f>
        <v>98.839447199255488</v>
      </c>
      <c r="CN40" s="135">
        <f t="shared" si="0"/>
        <v>43140114</v>
      </c>
      <c r="CO40" s="37">
        <f t="shared" si="0"/>
        <v>350350</v>
      </c>
      <c r="CP40" s="135">
        <f t="shared" ref="CP40:HA40" si="1">SUM(CP8:CP38)</f>
        <v>43490464</v>
      </c>
      <c r="CQ40" s="31">
        <f>SUM(CQ8:CQ38)</f>
        <v>43016816</v>
      </c>
      <c r="CR40" s="124">
        <f>SUM(CR8:CR38)</f>
        <v>115814</v>
      </c>
      <c r="CS40" s="124">
        <f>SUM(CS8:CS38)</f>
        <v>43132630</v>
      </c>
      <c r="CT40" s="142">
        <f>IF('★徴収率　普通税'!AM42="－",0,'★徴収率　普通税'!AM42)</f>
        <v>99.714191761292057</v>
      </c>
      <c r="CU40" s="127">
        <f>IF('★徴収率　普通税'!AN42="－",0,'★徴収率　普通税'!AN42)</f>
        <v>33.056657628086199</v>
      </c>
      <c r="CV40" s="142">
        <f>IF('★徴収率　普通税'!AO42="－",0,'★徴収率　普通税'!AO42)</f>
        <v>99.177212733347702</v>
      </c>
      <c r="CW40" s="37">
        <f t="shared" si="1"/>
        <v>5198055</v>
      </c>
      <c r="CX40" s="135">
        <f t="shared" si="1"/>
        <v>0</v>
      </c>
      <c r="CY40" s="37">
        <f t="shared" si="1"/>
        <v>5198055</v>
      </c>
      <c r="CZ40" s="124">
        <f>SUM(CZ8:CZ38)</f>
        <v>5198055</v>
      </c>
      <c r="DA40" s="31">
        <f>SUM(DA8:DA38)</f>
        <v>0</v>
      </c>
      <c r="DB40" s="124">
        <f>SUM(DB8:DB38)</f>
        <v>5198055</v>
      </c>
      <c r="DC40" s="127">
        <f>IF('★徴収率　普通税'!AP42="－",0,'★徴収率　普通税'!AP42)</f>
        <v>100</v>
      </c>
      <c r="DD40" s="142">
        <f>IF('★徴収率　普通税'!AQ42="－",0,'★徴収率　普通税'!AQ42)</f>
        <v>0</v>
      </c>
      <c r="DE40" s="142">
        <f>'★徴収率　普通税'!AR42</f>
        <v>100</v>
      </c>
      <c r="DF40" s="152" t="s">
        <v>258</v>
      </c>
      <c r="DG40" s="152" t="s">
        <v>258</v>
      </c>
      <c r="DH40" s="37">
        <f t="shared" si="1"/>
        <v>8560776</v>
      </c>
      <c r="DI40" s="152" t="s">
        <v>258</v>
      </c>
      <c r="DJ40" s="128" t="s">
        <v>258</v>
      </c>
      <c r="DK40" s="124">
        <f>SUM(DK8:DK38)</f>
        <v>8226389</v>
      </c>
      <c r="DL40" s="127" t="str">
        <f>'★徴収率　普通税'!AS42</f>
        <v>－</v>
      </c>
      <c r="DM40" s="142" t="str">
        <f>'★徴収率　普通税'!AT42</f>
        <v>－</v>
      </c>
      <c r="DN40" s="142">
        <f>'★徴収率　普通税'!AU42</f>
        <v>96.093963911682778</v>
      </c>
      <c r="DO40" s="152" t="s">
        <v>258</v>
      </c>
      <c r="DP40" s="128" t="s">
        <v>258</v>
      </c>
      <c r="DQ40" s="124">
        <f>'★決算統計　普通税'!EJ42</f>
        <v>496873</v>
      </c>
      <c r="DR40" s="128" t="s">
        <v>258</v>
      </c>
      <c r="DS40" s="152" t="s">
        <v>258</v>
      </c>
      <c r="DT40" s="31">
        <f>'★決算統計　普通税'!EO42</f>
        <v>496872</v>
      </c>
      <c r="DU40" s="142" t="str">
        <f>'★徴収率　普通税'!AV42</f>
        <v>－</v>
      </c>
      <c r="DV40" s="127" t="str">
        <f>'★徴収率　普通税'!AW42</f>
        <v>－</v>
      </c>
      <c r="DW40" s="142">
        <f>'★徴収率　普通税'!AX42</f>
        <v>99.999798741328277</v>
      </c>
      <c r="DX40" s="31">
        <f>'★決算統計　普通税'!EQ42</f>
        <v>7760089</v>
      </c>
      <c r="DY40" s="124">
        <f>'★決算統計　普通税'!ER42</f>
        <v>303814</v>
      </c>
      <c r="DZ40" s="31">
        <f>'★決算統計　普通税'!ES42</f>
        <v>8063903</v>
      </c>
      <c r="EA40" s="124">
        <f>'★決算統計　普通税'!EV42</f>
        <v>7637438</v>
      </c>
      <c r="EB40" s="31">
        <f>'★決算統計　普通税'!EW42</f>
        <v>92079</v>
      </c>
      <c r="EC40" s="124">
        <f>'★決算統計　普通税'!EX42</f>
        <v>7729517</v>
      </c>
      <c r="ED40" s="127">
        <f>'★徴収率　普通税'!AY42</f>
        <v>98.41946400357007</v>
      </c>
      <c r="EE40" s="142">
        <f>'★徴収率　普通税'!AZ42</f>
        <v>30.307688256630698</v>
      </c>
      <c r="EF40" s="127">
        <f>'★徴収率　普通税'!BA42</f>
        <v>95.853298334565778</v>
      </c>
      <c r="EG40" s="135">
        <f t="shared" si="1"/>
        <v>34813736</v>
      </c>
      <c r="EH40" s="37">
        <f t="shared" si="1"/>
        <v>352</v>
      </c>
      <c r="EI40" s="135">
        <f t="shared" si="1"/>
        <v>34814088</v>
      </c>
      <c r="EJ40" s="31">
        <f>SUM(EJ8:EJ38)</f>
        <v>34813735</v>
      </c>
      <c r="EK40" s="124">
        <f>SUM(EK8:EK38)</f>
        <v>48</v>
      </c>
      <c r="EL40" s="31">
        <f>SUM(EL8:EL38)</f>
        <v>34813783</v>
      </c>
      <c r="EM40" s="142">
        <f>'★徴収率　普通税'!BB42</f>
        <v>99.999997127570566</v>
      </c>
      <c r="EN40" s="127">
        <f>IF('★徴収率　普通税'!BC42="－",0,'★徴収率　普通税'!BC42)</f>
        <v>13.636363636363635</v>
      </c>
      <c r="EO40" s="142">
        <f>'★徴収率　普通税'!BD42</f>
        <v>99.99912391788061</v>
      </c>
      <c r="EP40" s="37">
        <f t="shared" si="1"/>
        <v>0</v>
      </c>
      <c r="EQ40" s="135">
        <f t="shared" si="1"/>
        <v>0</v>
      </c>
      <c r="ER40" s="37">
        <f t="shared" si="1"/>
        <v>0</v>
      </c>
      <c r="ES40" s="124">
        <f>SUM(ES8:ES38)</f>
        <v>0</v>
      </c>
      <c r="ET40" s="31">
        <f>SUM(ET8:ET38)</f>
        <v>0</v>
      </c>
      <c r="EU40" s="124">
        <f>SUM(EU8:EU38)</f>
        <v>0</v>
      </c>
      <c r="EV40" s="127">
        <f>IF('★徴収率　普通税'!BH42="－",0,'★徴収率　普通税'!BH42)</f>
        <v>0</v>
      </c>
      <c r="EW40" s="142">
        <f>IF('★徴収率　普通税'!BI42="－",0,'★徴収率　普通税'!BI42)</f>
        <v>0</v>
      </c>
      <c r="EX40" s="127">
        <f>IF('★徴収率　普通税'!BJ42="－",0,'★徴収率　普通税'!BJ42)</f>
        <v>0</v>
      </c>
      <c r="EY40" s="135">
        <f t="shared" si="1"/>
        <v>266693</v>
      </c>
      <c r="EZ40" s="37">
        <f t="shared" si="1"/>
        <v>0</v>
      </c>
      <c r="FA40" s="135">
        <f t="shared" si="1"/>
        <v>266693</v>
      </c>
      <c r="FB40" s="31">
        <f>SUM(FB8:FB38)</f>
        <v>266693</v>
      </c>
      <c r="FC40" s="124">
        <f>SUM(FC8:FC38)</f>
        <v>0</v>
      </c>
      <c r="FD40" s="31">
        <f>SUM(FD8:FD38)</f>
        <v>266693</v>
      </c>
      <c r="FE40" s="142">
        <f>'★徴収率　普通税'!BT42</f>
        <v>100</v>
      </c>
      <c r="FF40" s="127">
        <f>IF('★徴収率　普通税'!BU42="－",0,'★徴収率　普通税'!BU42)</f>
        <v>0</v>
      </c>
      <c r="FG40" s="142">
        <f>'★徴収率　普通税'!BV42</f>
        <v>100</v>
      </c>
      <c r="FH40" s="31">
        <f t="shared" si="1"/>
        <v>164225</v>
      </c>
      <c r="FI40" s="124">
        <f t="shared" si="1"/>
        <v>5020</v>
      </c>
      <c r="FJ40" s="31">
        <f t="shared" si="1"/>
        <v>169245</v>
      </c>
      <c r="FK40" s="124">
        <f>SUM(FK8:FK38)</f>
        <v>164225</v>
      </c>
      <c r="FL40" s="31">
        <f>SUM(FL8:FL38)</f>
        <v>5020</v>
      </c>
      <c r="FM40" s="124">
        <f>SUM(FM8:FM38)</f>
        <v>169245</v>
      </c>
      <c r="FN40" s="131">
        <f>'★徴収率　目的税'!I42</f>
        <v>100</v>
      </c>
      <c r="FO40" s="158">
        <f>IF('★徴収率　目的税'!J42="－",0,'★徴収率　目的税'!J42)</f>
        <v>100</v>
      </c>
      <c r="FP40" s="131">
        <f>'★徴収率　目的税'!K42</f>
        <v>100</v>
      </c>
      <c r="FQ40" s="124">
        <f t="shared" si="1"/>
        <v>7796848</v>
      </c>
      <c r="FR40" s="31">
        <f t="shared" si="1"/>
        <v>22483</v>
      </c>
      <c r="FS40" s="124">
        <f t="shared" si="1"/>
        <v>7819331</v>
      </c>
      <c r="FT40" s="31">
        <f>SUM(FT8:FT38)</f>
        <v>7784353</v>
      </c>
      <c r="FU40" s="124">
        <f>SUM(FU8:FU38)</f>
        <v>15975</v>
      </c>
      <c r="FV40" s="31">
        <f>SUM(FV8:FV38)</f>
        <v>7800328</v>
      </c>
      <c r="FW40" s="142">
        <f>IF('★徴収率　目的税'!L42="－",0,'★徴収率　目的税'!L42)</f>
        <v>99.839742932015611</v>
      </c>
      <c r="FX40" s="127">
        <f>IF('★徴収率　目的税'!M42="－",0,'★徴収率　目的税'!M42)</f>
        <v>71.053685006449314</v>
      </c>
      <c r="FY40" s="142">
        <f>IF('★徴収率　目的税'!N42="－",0,'★徴収率　目的税'!N42)</f>
        <v>99.756974094075318</v>
      </c>
      <c r="FZ40" s="31">
        <f t="shared" si="1"/>
        <v>65445439</v>
      </c>
      <c r="GA40" s="124">
        <f t="shared" si="1"/>
        <v>814847</v>
      </c>
      <c r="GB40" s="31">
        <f t="shared" si="1"/>
        <v>66260286</v>
      </c>
      <c r="GC40" s="124">
        <f>SUM(GC8:GC38)</f>
        <v>65183603</v>
      </c>
      <c r="GD40" s="31">
        <f>SUM(GD8:GD38)</f>
        <v>276419</v>
      </c>
      <c r="GE40" s="124">
        <f>SUM(GE8:GE38)</f>
        <v>65460022</v>
      </c>
      <c r="GF40" s="127">
        <f>'★徴収率　目的税'!O42</f>
        <v>99.599917115690829</v>
      </c>
      <c r="GG40" s="142">
        <f>'★徴収率　目的税'!P42</f>
        <v>33.922810049003068</v>
      </c>
      <c r="GH40" s="127">
        <f>'★徴収率　目的税'!Q42</f>
        <v>98.792241856607745</v>
      </c>
      <c r="GI40" s="135">
        <f>SUM(GI8:GI38)</f>
        <v>48041</v>
      </c>
      <c r="GJ40" s="37">
        <f>SUM(GJ8:GJ38)</f>
        <v>0</v>
      </c>
      <c r="GK40" s="135">
        <f>SUM(GK8:GK38)</f>
        <v>48041</v>
      </c>
      <c r="GL40" s="31">
        <f t="shared" ref="GL40:GM40" si="2">SUM(GL8:GL38)</f>
        <v>48041</v>
      </c>
      <c r="GM40" s="124">
        <f t="shared" si="2"/>
        <v>0</v>
      </c>
      <c r="GN40" s="31">
        <f>SUM(GN8:GN38)</f>
        <v>48041</v>
      </c>
      <c r="GO40" s="142">
        <f>IF('★徴収率　目的税'!AG42="－",0,'★徴収率　目的税'!AG42)</f>
        <v>100</v>
      </c>
      <c r="GP40" s="127">
        <f>IF('★徴収率　目的税'!AH42="－",0,'★徴収率　目的税'!AH42)</f>
        <v>0</v>
      </c>
      <c r="GQ40" s="142">
        <f>IF('★徴収率　目的税'!AI42="－",0,'★徴収率　目的税'!AI42)</f>
        <v>100</v>
      </c>
      <c r="GR40" s="31">
        <f t="shared" si="1"/>
        <v>782630626</v>
      </c>
      <c r="GS40" s="124">
        <f t="shared" si="1"/>
        <v>10311025</v>
      </c>
      <c r="GT40" s="31">
        <f t="shared" si="1"/>
        <v>793438524</v>
      </c>
      <c r="GU40" s="124">
        <f>SUM(GU8:GU38)</f>
        <v>778405853</v>
      </c>
      <c r="GV40" s="31">
        <f>SUM(GV8:GV38)</f>
        <v>3870999</v>
      </c>
      <c r="GW40" s="124">
        <f>SUM(GW8:GW38)</f>
        <v>782773724</v>
      </c>
      <c r="GX40" s="127">
        <f>'★徴収率　目的税'!AM42</f>
        <v>99.460183021255801</v>
      </c>
      <c r="GY40" s="142">
        <f>'★徴収率　目的税'!AN42</f>
        <v>37.542329690792137</v>
      </c>
      <c r="GZ40" s="127">
        <f>'★徴収率　目的税'!AO42</f>
        <v>98.655875700837541</v>
      </c>
      <c r="HA40" s="124">
        <f t="shared" si="1"/>
        <v>2502258</v>
      </c>
      <c r="HB40" s="31">
        <f t="shared" ref="HB40:HL40" si="3">SUM(HB8:HB38)</f>
        <v>1683823</v>
      </c>
      <c r="HC40" s="124">
        <f t="shared" si="3"/>
        <v>4186081</v>
      </c>
      <c r="HD40" s="31">
        <f>SUM(HD8:HD38)</f>
        <v>2324860</v>
      </c>
      <c r="HE40" s="124">
        <f>SUM(HE8:HE38)</f>
        <v>378580</v>
      </c>
      <c r="HF40" s="31">
        <f>SUM(HF8:HF38)</f>
        <v>2703440</v>
      </c>
      <c r="HG40" s="158">
        <f>IF('★徴収率　目的税'!AP42="－",0,'★徴収率　目的税'!AP42)</f>
        <v>92.910483251527225</v>
      </c>
      <c r="HH40" s="131">
        <f>IF('★徴収率　目的税'!AQ42="－",0,'★徴収率　目的税'!AQ42)</f>
        <v>22.483360780794655</v>
      </c>
      <c r="HI40" s="158">
        <f>IF('★徴収率　目的税'!AR42="－",0,'★徴収率　目的税'!AR42)</f>
        <v>64.581645696774629</v>
      </c>
      <c r="HJ40" s="31">
        <f t="shared" si="3"/>
        <v>100329734</v>
      </c>
      <c r="HK40" s="124">
        <f t="shared" si="3"/>
        <v>22883193</v>
      </c>
      <c r="HL40" s="31">
        <f t="shared" si="3"/>
        <v>123212927</v>
      </c>
      <c r="HM40" s="124">
        <f t="shared" ref="HM40:HO40" si="4">SUM(HM8:HM38)</f>
        <v>94316181</v>
      </c>
      <c r="HN40" s="31">
        <f t="shared" si="4"/>
        <v>4844487</v>
      </c>
      <c r="HO40" s="124">
        <f t="shared" si="4"/>
        <v>99160668</v>
      </c>
      <c r="HP40" s="127">
        <f>'★徴収率　目的税'!AS42</f>
        <v>94.006210561666592</v>
      </c>
      <c r="HQ40" s="142">
        <f>'★徴収率　目的税'!AT42</f>
        <v>21.170502735348165</v>
      </c>
      <c r="HR40" s="142">
        <f>'★徴収率　目的税'!AU42</f>
        <v>80.47911076733044</v>
      </c>
    </row>
    <row r="41" spans="1:226">
      <c r="A41" s="124"/>
      <c r="B41" s="135"/>
      <c r="C41" s="135"/>
      <c r="D41" s="135"/>
      <c r="E41" s="137"/>
      <c r="F41" s="124"/>
      <c r="G41" s="124"/>
      <c r="H41" s="139"/>
      <c r="I41" s="139"/>
      <c r="J41" s="139"/>
      <c r="K41" s="135"/>
      <c r="L41" s="135"/>
      <c r="M41" s="135"/>
      <c r="N41" s="124"/>
      <c r="O41" s="124"/>
      <c r="P41" s="124"/>
      <c r="Q41" s="142"/>
      <c r="R41" s="142"/>
      <c r="S41" s="142"/>
      <c r="T41" s="145"/>
      <c r="U41" s="135"/>
      <c r="V41" s="37"/>
      <c r="W41" s="124"/>
      <c r="X41" s="124"/>
      <c r="Y41" s="124"/>
      <c r="Z41" s="142"/>
      <c r="AA41" s="127"/>
      <c r="AB41" s="142"/>
      <c r="AC41" s="37"/>
      <c r="AD41" s="135"/>
      <c r="AE41" s="37"/>
      <c r="AF41" s="124"/>
      <c r="AG41" s="31"/>
      <c r="AH41" s="124"/>
      <c r="AI41" s="127"/>
      <c r="AJ41" s="142"/>
      <c r="AK41" s="142"/>
      <c r="AL41" s="135"/>
      <c r="AM41" s="37"/>
      <c r="AN41" s="135"/>
      <c r="AO41" s="31"/>
      <c r="AP41" s="124"/>
      <c r="AQ41" s="31"/>
      <c r="AR41" s="142"/>
      <c r="AS41" s="127"/>
      <c r="AT41" s="142"/>
      <c r="AU41" s="37"/>
      <c r="AV41" s="135"/>
      <c r="AW41" s="135"/>
      <c r="AX41" s="124"/>
      <c r="AY41" s="31"/>
      <c r="AZ41" s="124"/>
      <c r="BA41" s="127"/>
      <c r="BB41" s="142"/>
      <c r="BC41" s="127"/>
      <c r="BD41" s="135"/>
      <c r="BE41" s="37"/>
      <c r="BF41" s="135"/>
      <c r="BG41" s="31"/>
      <c r="BH41" s="124"/>
      <c r="BI41" s="124"/>
      <c r="BJ41" s="142"/>
      <c r="BK41" s="127"/>
      <c r="BL41" s="142"/>
      <c r="BM41" s="37"/>
      <c r="BN41" s="135"/>
      <c r="BO41" s="37"/>
      <c r="BP41" s="124"/>
      <c r="BQ41" s="31"/>
      <c r="BR41" s="124"/>
      <c r="BS41" s="127"/>
      <c r="BT41" s="142"/>
      <c r="BU41" s="142"/>
      <c r="BV41" s="135"/>
      <c r="BW41" s="135"/>
      <c r="BX41" s="37"/>
      <c r="BY41" s="124"/>
      <c r="BZ41" s="31"/>
      <c r="CA41" s="124"/>
      <c r="CB41" s="127"/>
      <c r="CC41" s="142"/>
      <c r="CD41" s="127"/>
      <c r="CE41" s="135"/>
      <c r="CF41" s="37"/>
      <c r="CG41" s="135"/>
      <c r="CH41" s="124"/>
      <c r="CI41" s="31"/>
      <c r="CJ41" s="124"/>
      <c r="CK41" s="127"/>
      <c r="CL41" s="142"/>
      <c r="CM41" s="127"/>
      <c r="CN41" s="135"/>
      <c r="CO41" s="37"/>
      <c r="CP41" s="135"/>
      <c r="CQ41" s="31"/>
      <c r="CR41" s="124"/>
      <c r="CS41" s="124"/>
      <c r="CT41" s="142"/>
      <c r="CU41" s="127"/>
      <c r="CV41" s="142"/>
      <c r="CW41" s="37"/>
      <c r="CX41" s="135"/>
      <c r="CY41" s="37"/>
      <c r="CZ41" s="124"/>
      <c r="DA41" s="31"/>
      <c r="DB41" s="124"/>
      <c r="DC41" s="127"/>
      <c r="DD41" s="142"/>
      <c r="DE41" s="142"/>
      <c r="DF41" s="152"/>
      <c r="DG41" s="152"/>
      <c r="DH41" s="37"/>
      <c r="DI41" s="152"/>
      <c r="DJ41" s="128"/>
      <c r="DK41" s="124"/>
      <c r="DL41" s="127"/>
      <c r="DM41" s="142"/>
      <c r="DN41" s="142"/>
      <c r="DO41" s="152"/>
      <c r="DP41" s="128"/>
      <c r="DQ41" s="124"/>
      <c r="DR41" s="128"/>
      <c r="DS41" s="152"/>
      <c r="DT41" s="31"/>
      <c r="DU41" s="142"/>
      <c r="DV41" s="127"/>
      <c r="DW41" s="142"/>
      <c r="DX41" s="31"/>
      <c r="DY41" s="124"/>
      <c r="DZ41" s="31"/>
      <c r="EA41" s="124"/>
      <c r="EB41" s="31"/>
      <c r="EC41" s="124"/>
      <c r="ED41" s="127"/>
      <c r="EE41" s="142"/>
      <c r="EF41" s="127"/>
      <c r="EG41" s="135"/>
      <c r="EH41" s="37"/>
      <c r="EI41" s="135"/>
      <c r="EJ41" s="31"/>
      <c r="EK41" s="124"/>
      <c r="EL41" s="31"/>
      <c r="EM41" s="142"/>
      <c r="EN41" s="127"/>
      <c r="EO41" s="142"/>
      <c r="EP41" s="37"/>
      <c r="EQ41" s="135"/>
      <c r="ER41" s="37"/>
      <c r="ES41" s="124"/>
      <c r="ET41" s="31"/>
      <c r="EU41" s="124"/>
      <c r="EV41" s="127"/>
      <c r="EW41" s="142"/>
      <c r="EX41" s="127"/>
      <c r="EY41" s="135"/>
      <c r="EZ41" s="37"/>
      <c r="FA41" s="135"/>
      <c r="FB41" s="31"/>
      <c r="FC41" s="124"/>
      <c r="FD41" s="31"/>
      <c r="FE41" s="142"/>
      <c r="FF41" s="127"/>
      <c r="FG41" s="142"/>
      <c r="FH41" s="31"/>
      <c r="FI41" s="124"/>
      <c r="FJ41" s="31"/>
      <c r="FK41" s="124"/>
      <c r="FL41" s="31"/>
      <c r="FM41" s="124"/>
      <c r="FN41" s="131"/>
      <c r="FO41" s="158"/>
      <c r="FP41" s="131"/>
      <c r="FQ41" s="124"/>
      <c r="FR41" s="31"/>
      <c r="FS41" s="124"/>
      <c r="FT41" s="31"/>
      <c r="FU41" s="124"/>
      <c r="FV41" s="31"/>
      <c r="FW41" s="142"/>
      <c r="FX41" s="127"/>
      <c r="FY41" s="142"/>
      <c r="FZ41" s="31"/>
      <c r="GA41" s="124"/>
      <c r="GB41" s="31"/>
      <c r="GC41" s="124"/>
      <c r="GD41" s="31"/>
      <c r="GE41" s="124"/>
      <c r="GF41" s="127"/>
      <c r="GG41" s="142"/>
      <c r="GH41" s="127"/>
      <c r="GI41" s="135"/>
      <c r="GJ41" s="37"/>
      <c r="GK41" s="135"/>
      <c r="GL41" s="31"/>
      <c r="GM41" s="124"/>
      <c r="GN41" s="31"/>
      <c r="GO41" s="142"/>
      <c r="GP41" s="127"/>
      <c r="GQ41" s="142"/>
      <c r="GR41" s="31"/>
      <c r="GS41" s="124"/>
      <c r="GT41" s="31"/>
      <c r="GU41" s="124"/>
      <c r="GV41" s="31"/>
      <c r="GW41" s="124"/>
      <c r="GX41" s="127"/>
      <c r="GY41" s="142"/>
      <c r="GZ41" s="127"/>
      <c r="HA41" s="124"/>
      <c r="HB41" s="31"/>
      <c r="HC41" s="124"/>
      <c r="HD41" s="31"/>
      <c r="HE41" s="124"/>
      <c r="HF41" s="31"/>
      <c r="HG41" s="158"/>
      <c r="HH41" s="131"/>
      <c r="HI41" s="158"/>
      <c r="HJ41" s="31"/>
      <c r="HK41" s="124"/>
      <c r="HL41" s="31"/>
      <c r="HM41" s="124"/>
      <c r="HN41" s="31"/>
      <c r="HO41" s="124"/>
      <c r="HP41" s="127"/>
      <c r="HQ41" s="142"/>
      <c r="HR41" s="142"/>
    </row>
    <row r="42" spans="1:226">
      <c r="A42" s="124" t="s">
        <v>14</v>
      </c>
      <c r="B42" s="135">
        <f>'★決算統計　普通税'!U44</f>
        <v>2359763</v>
      </c>
      <c r="C42" s="135">
        <f>'★決算統計　普通税'!V44</f>
        <v>35492</v>
      </c>
      <c r="D42" s="135">
        <f>'★決算統計　普通税'!W44</f>
        <v>2395255</v>
      </c>
      <c r="E42" s="137">
        <f>'★決算統計　普通税'!Z44</f>
        <v>2361274</v>
      </c>
      <c r="F42" s="137">
        <f>'★決算統計　普通税'!AA44</f>
        <v>6006</v>
      </c>
      <c r="G42" s="137">
        <f>'★決算統計　普通税'!AB44</f>
        <v>2367280</v>
      </c>
      <c r="H42" s="139">
        <f>'★徴収率　普通税'!I44</f>
        <v>100.06403185404635</v>
      </c>
      <c r="I42" s="139">
        <f>'★徴収率　普通税'!J44</f>
        <v>16.922123295390509</v>
      </c>
      <c r="J42" s="139">
        <f>'★徴収率　普通税'!K44</f>
        <v>98.832065896950425</v>
      </c>
      <c r="K42" s="135">
        <f>'★決算統計　普通税'!AD44</f>
        <v>56196</v>
      </c>
      <c r="L42" s="135">
        <f>'★決算統計　普通税'!AE44</f>
        <v>1051</v>
      </c>
      <c r="M42" s="135">
        <f>'★決算統計　普通税'!AF44</f>
        <v>57247</v>
      </c>
      <c r="N42" s="124">
        <f>'★決算統計　普通税'!AI44</f>
        <v>56175</v>
      </c>
      <c r="O42" s="124">
        <f>'★決算統計　普通税'!AJ44</f>
        <v>175</v>
      </c>
      <c r="P42" s="124">
        <f>'★決算統計　普通税'!AK44</f>
        <v>56350</v>
      </c>
      <c r="Q42" s="142">
        <f>'★徴収率　普通税'!L44</f>
        <v>99.962630792227202</v>
      </c>
      <c r="R42" s="142">
        <f>'★徴収率　普通税'!M44</f>
        <v>16.650808753568029</v>
      </c>
      <c r="S42" s="142">
        <f>'★徴収率　普通税'!N44</f>
        <v>98.433105664925662</v>
      </c>
      <c r="T42" s="145">
        <f>'★決算統計　普通税'!AM44</f>
        <v>1830395</v>
      </c>
      <c r="U42" s="135">
        <f>'★決算統計　普通税'!AN44</f>
        <v>33274</v>
      </c>
      <c r="V42" s="37">
        <f>'★決算統計　普通税'!AO44</f>
        <v>1863669</v>
      </c>
      <c r="W42" s="124">
        <f>'★決算統計　普通税'!AR44</f>
        <v>1829714</v>
      </c>
      <c r="X42" s="124">
        <f>'★決算統計　普通税'!AS44</f>
        <v>5528</v>
      </c>
      <c r="Y42" s="124">
        <f>'★決算統計　普通税'!AT44</f>
        <v>1835242</v>
      </c>
      <c r="Z42" s="142">
        <f>'★徴収率　普通税'!O44</f>
        <v>99.962794915851489</v>
      </c>
      <c r="AA42" s="127">
        <f>'★徴収率　普通税'!P44</f>
        <v>16.613572158442029</v>
      </c>
      <c r="AB42" s="142">
        <f>'★徴収率　普通税'!Q44</f>
        <v>98.474675492268204</v>
      </c>
      <c r="AC42" s="37">
        <f>'★決算統計　普通税'!AV44</f>
        <v>9736</v>
      </c>
      <c r="AD42" s="135">
        <f>'★決算統計　普通税'!AW44</f>
        <v>0</v>
      </c>
      <c r="AE42" s="37">
        <f>'★決算統計　普通税'!AX44</f>
        <v>9736</v>
      </c>
      <c r="AF42" s="124">
        <f>'★決算統計　普通税'!BA44</f>
        <v>9736</v>
      </c>
      <c r="AG42" s="31">
        <f>'★決算統計　普通税'!BB44</f>
        <v>0</v>
      </c>
      <c r="AH42" s="124">
        <f>'★決算統計　普通税'!BC44</f>
        <v>9736</v>
      </c>
      <c r="AI42" s="127">
        <f>'★徴収率　普通税'!R44</f>
        <v>100</v>
      </c>
      <c r="AJ42" s="142">
        <f>IF('★徴収率　普通税'!S44="－",0,'★徴収率　普通税'!S44)</f>
        <v>0</v>
      </c>
      <c r="AK42" s="142">
        <f>'★徴収率　普通税'!T44</f>
        <v>100</v>
      </c>
      <c r="AL42" s="135">
        <f>'★決算統計　普通税'!BE44</f>
        <v>59934</v>
      </c>
      <c r="AM42" s="37">
        <f>'★決算統計　普通税'!BF44</f>
        <v>107</v>
      </c>
      <c r="AN42" s="135">
        <f>'★決算統計　普通税'!BG44</f>
        <v>60041</v>
      </c>
      <c r="AO42" s="31">
        <f>'★決算統計　普通税'!BJ44</f>
        <v>59669</v>
      </c>
      <c r="AP42" s="124">
        <f>'★決算統計　普通税'!BK44</f>
        <v>28</v>
      </c>
      <c r="AQ42" s="31">
        <f>'★決算統計　普通税'!BL44</f>
        <v>59697</v>
      </c>
      <c r="AR42" s="142">
        <f>'★徴収率　普通税'!U44</f>
        <v>99.557846964994823</v>
      </c>
      <c r="AS42" s="127">
        <f>'★徴収率　普通税'!V44</f>
        <v>26.168224299065418</v>
      </c>
      <c r="AT42" s="142">
        <f>'★徴収率　普通税'!W44</f>
        <v>99.427058176912439</v>
      </c>
      <c r="AU42" s="37">
        <f>'★決算統計　普通税'!BN44</f>
        <v>413238</v>
      </c>
      <c r="AV42" s="135">
        <f>'★決算統計　普通税'!BO44</f>
        <v>1060</v>
      </c>
      <c r="AW42" s="135">
        <f>'★決算統計　普通税'!BP44</f>
        <v>414298</v>
      </c>
      <c r="AX42" s="124">
        <f>'★決算統計　普通税'!BS44</f>
        <v>415716</v>
      </c>
      <c r="AY42" s="31">
        <f>'★決算統計　普通税'!BT44</f>
        <v>275</v>
      </c>
      <c r="AZ42" s="124">
        <f>'★決算統計　普通税'!BU44</f>
        <v>415991</v>
      </c>
      <c r="BA42" s="127">
        <f>'★徴収率　普通税'!X44</f>
        <v>100.59965443642646</v>
      </c>
      <c r="BB42" s="142">
        <f>IF('★徴収率　普通税'!Y44="－",0,'★徴収率　普通税'!Y44)</f>
        <v>25.943396226415093</v>
      </c>
      <c r="BC42" s="127">
        <f>'★徴収率　普通税'!Z44</f>
        <v>100.40864305403356</v>
      </c>
      <c r="BD42" s="135">
        <f>'★決算統計　普通税'!BW44</f>
        <v>1982388</v>
      </c>
      <c r="BE42" s="37">
        <f>'★決算統計　普通税'!BX44</f>
        <v>8589</v>
      </c>
      <c r="BF42" s="135">
        <f>'★決算統計　普通税'!BY44</f>
        <v>1990977</v>
      </c>
      <c r="BG42" s="31">
        <f>'★決算統計　普通税'!CB44</f>
        <v>1980772</v>
      </c>
      <c r="BH42" s="124">
        <f>'★決算統計　普通税'!CC44</f>
        <v>1227</v>
      </c>
      <c r="BI42" s="124">
        <f>'★決算統計　普通税'!CD44</f>
        <v>1981999</v>
      </c>
      <c r="BJ42" s="142">
        <f>'★徴収率　普通税'!AA44</f>
        <v>99.918482153846782</v>
      </c>
      <c r="BK42" s="127">
        <f>'★徴収率　普通税'!AB44</f>
        <v>14.285714285714285</v>
      </c>
      <c r="BL42" s="142">
        <f>'★徴収率　普通税'!AC44</f>
        <v>99.549065609497248</v>
      </c>
      <c r="BM42" s="37">
        <f>'★決算統計　普通税'!CF44</f>
        <v>1956152</v>
      </c>
      <c r="BN42" s="135">
        <f>'★決算統計　普通税'!CG44</f>
        <v>8589</v>
      </c>
      <c r="BO42" s="37">
        <f>'★決算統計　普通税'!CH44</f>
        <v>1964741</v>
      </c>
      <c r="BP42" s="124">
        <f>'★決算統計　普通税'!CK44</f>
        <v>1954536</v>
      </c>
      <c r="BQ42" s="31">
        <f>'★決算統計　普通税'!CL44</f>
        <v>1227</v>
      </c>
      <c r="BR42" s="124">
        <f>'★決算統計　普通税'!CM44</f>
        <v>1955763</v>
      </c>
      <c r="BS42" s="127">
        <f>'★徴収率　普通税'!AD44</f>
        <v>99.917388832769632</v>
      </c>
      <c r="BT42" s="142">
        <f>'★徴収率　普通税'!AE44</f>
        <v>14.285714285714285</v>
      </c>
      <c r="BU42" s="142">
        <f>'★徴収率　普通税'!AF44</f>
        <v>99.543044095888462</v>
      </c>
      <c r="BV42" s="135">
        <f>'★決算統計　普通税'!CO44</f>
        <v>629526</v>
      </c>
      <c r="BW42" s="135">
        <f>'★決算統計　普通税'!CP44</f>
        <v>3471</v>
      </c>
      <c r="BX42" s="37">
        <f>'★決算統計　普通税'!CQ44</f>
        <v>632997</v>
      </c>
      <c r="BY42" s="124">
        <f>'★決算統計　普通税'!CT44</f>
        <v>628873</v>
      </c>
      <c r="BZ42" s="31">
        <f>'★決算統計　普通税'!CU44</f>
        <v>496</v>
      </c>
      <c r="CA42" s="124">
        <f>'★決算統計　普通税'!CV44</f>
        <v>629369</v>
      </c>
      <c r="CB42" s="127">
        <f>'★徴収率　普通税'!AG44</f>
        <v>99.896271162747837</v>
      </c>
      <c r="CC42" s="142">
        <f>'★徴収率　普通税'!AH44</f>
        <v>14.289830020167098</v>
      </c>
      <c r="CD42" s="127">
        <f>'★徴収率　普通税'!AI44</f>
        <v>99.426853523792374</v>
      </c>
      <c r="CE42" s="135">
        <f>'★決算統計　普通税'!CX44</f>
        <v>928267</v>
      </c>
      <c r="CF42" s="37">
        <f>'★決算統計　普通税'!CY44</f>
        <v>5118</v>
      </c>
      <c r="CG42" s="135">
        <f>'★決算統計　普通税'!CZ44</f>
        <v>933385</v>
      </c>
      <c r="CH42" s="124">
        <f>'★決算統計　普通税'!DC44</f>
        <v>927304</v>
      </c>
      <c r="CI42" s="31">
        <f>'★決算統計　普通税'!DD44</f>
        <v>731</v>
      </c>
      <c r="CJ42" s="124">
        <f>'★決算統計　普通税'!DE44</f>
        <v>928035</v>
      </c>
      <c r="CK42" s="127">
        <f>'★徴収率　普通税'!AJ44</f>
        <v>99.896258296373787</v>
      </c>
      <c r="CL42" s="142">
        <f>'★徴収率　普通税'!AK44</f>
        <v>14.282923016803439</v>
      </c>
      <c r="CM42" s="127">
        <f>'★徴収率　普通税'!AL44</f>
        <v>99.426817444034342</v>
      </c>
      <c r="CN42" s="135">
        <f>'★決算統計　普通税'!DG44</f>
        <v>398359</v>
      </c>
      <c r="CO42" s="37">
        <f>'★決算統計　普通税'!DH44</f>
        <v>0</v>
      </c>
      <c r="CP42" s="135">
        <f>'★決算統計　普通税'!DI44</f>
        <v>398359</v>
      </c>
      <c r="CQ42" s="31">
        <f>'★決算統計　普通税'!DL44</f>
        <v>398359</v>
      </c>
      <c r="CR42" s="124">
        <f>'★決算統計　普通税'!DM44</f>
        <v>0</v>
      </c>
      <c r="CS42" s="124">
        <f>'★決算統計　普通税'!DN44</f>
        <v>398359</v>
      </c>
      <c r="CT42" s="142">
        <f>IF('★徴収率　普通税'!AM44="－",0,'★徴収率　普通税'!AM44)</f>
        <v>100</v>
      </c>
      <c r="CU42" s="127">
        <f>IF('★徴収率　普通税'!AN44="－",0,'★徴収率　普通税'!AN44)</f>
        <v>0</v>
      </c>
      <c r="CV42" s="142">
        <f>IF('★徴収率　普通税'!AO44="－",0,'★徴収率　普通税'!AO44)</f>
        <v>100</v>
      </c>
      <c r="CW42" s="37">
        <f>'★決算統計　普通税'!DP44</f>
        <v>26236</v>
      </c>
      <c r="CX42" s="135">
        <f>'★決算統計　普通税'!DQ44</f>
        <v>0</v>
      </c>
      <c r="CY42" s="37">
        <f>'★決算統計　普通税'!DR44</f>
        <v>26236</v>
      </c>
      <c r="CZ42" s="124">
        <f>'★決算統計　普通税'!DU44</f>
        <v>26236</v>
      </c>
      <c r="DA42" s="31">
        <f>'★決算統計　普通税'!DV44</f>
        <v>0</v>
      </c>
      <c r="DB42" s="124">
        <f>'★決算統計　普通税'!DW44</f>
        <v>26236</v>
      </c>
      <c r="DC42" s="127">
        <f>IF('★徴収率　普通税'!AP44="－",0,'★徴収率　普通税'!AP44)</f>
        <v>100</v>
      </c>
      <c r="DD42" s="142">
        <f>IF('★徴収率　普通税'!AQ44="－",0,'★徴収率　普通税'!AQ44)</f>
        <v>0</v>
      </c>
      <c r="DE42" s="142">
        <f>'★徴収率　普通税'!AR44</f>
        <v>100</v>
      </c>
      <c r="DF42" s="152" t="s">
        <v>258</v>
      </c>
      <c r="DG42" s="152" t="s">
        <v>258</v>
      </c>
      <c r="DH42" s="37">
        <f>'★決算統計　普通税'!EA44</f>
        <v>37482</v>
      </c>
      <c r="DI42" s="152" t="s">
        <v>258</v>
      </c>
      <c r="DJ42" s="128" t="s">
        <v>258</v>
      </c>
      <c r="DK42" s="124">
        <f>'★決算統計　普通税'!EF44</f>
        <v>36990</v>
      </c>
      <c r="DL42" s="127" t="str">
        <f>'★徴収率　普通税'!AS44</f>
        <v>－</v>
      </c>
      <c r="DM42" s="142" t="str">
        <f>'★徴収率　普通税'!AT44</f>
        <v>－</v>
      </c>
      <c r="DN42" s="142">
        <f>'★徴収率　普通税'!AU44</f>
        <v>98.68736993757004</v>
      </c>
      <c r="DO42" s="152" t="s">
        <v>258</v>
      </c>
      <c r="DP42" s="128" t="s">
        <v>258</v>
      </c>
      <c r="DQ42" s="124">
        <f>'★決算統計　普通税'!EJ44</f>
        <v>1819</v>
      </c>
      <c r="DR42" s="128" t="s">
        <v>258</v>
      </c>
      <c r="DS42" s="152" t="s">
        <v>258</v>
      </c>
      <c r="DT42" s="31">
        <f>'★決算統計　普通税'!EO44</f>
        <v>1819</v>
      </c>
      <c r="DU42" s="142" t="str">
        <f>'★徴収率　普通税'!AV44</f>
        <v>－</v>
      </c>
      <c r="DV42" s="127" t="str">
        <f>'★徴収率　普通税'!AW44</f>
        <v>－</v>
      </c>
      <c r="DW42" s="142">
        <f>'★徴収率　普通税'!AX44</f>
        <v>100</v>
      </c>
      <c r="DX42" s="31">
        <f>'★決算統計　普通税'!EQ44</f>
        <v>34999</v>
      </c>
      <c r="DY42" s="124">
        <f>'★決算統計　普通税'!ER44</f>
        <v>664</v>
      </c>
      <c r="DZ42" s="31">
        <f>'★決算統計　普通税'!ES44</f>
        <v>35663</v>
      </c>
      <c r="EA42" s="124">
        <f>'★決算統計　普通税'!EV44</f>
        <v>34838</v>
      </c>
      <c r="EB42" s="31">
        <f>'★決算統計　普通税'!EW44</f>
        <v>333</v>
      </c>
      <c r="EC42" s="124">
        <f>'★決算統計　普通税'!EX44</f>
        <v>35171</v>
      </c>
      <c r="ED42" s="127">
        <f>'★徴収率　普通税'!AY44</f>
        <v>99.539986856767342</v>
      </c>
      <c r="EE42" s="142">
        <f>'★徴収率　普通税'!AZ44</f>
        <v>50.150602409638559</v>
      </c>
      <c r="EF42" s="127">
        <f>'★徴収率　普通税'!BA44</f>
        <v>98.620418921571371</v>
      </c>
      <c r="EG42" s="135">
        <f>'★決算統計　普通税'!EZ44</f>
        <v>118481</v>
      </c>
      <c r="EH42" s="37">
        <f>'★決算統計　普通税'!FA44</f>
        <v>0</v>
      </c>
      <c r="EI42" s="135">
        <f>'★決算統計　普通税'!FB44</f>
        <v>118481</v>
      </c>
      <c r="EJ42" s="31">
        <f>'★決算統計　普通税'!FE44</f>
        <v>118481</v>
      </c>
      <c r="EK42" s="124">
        <f>'★決算統計　普通税'!FF44</f>
        <v>0</v>
      </c>
      <c r="EL42" s="31">
        <f>'★決算統計　普通税'!FG44</f>
        <v>118481</v>
      </c>
      <c r="EM42" s="142">
        <f>'★徴収率　普通税'!BB44</f>
        <v>100</v>
      </c>
      <c r="EN42" s="127">
        <f>IF('★徴収率　普通税'!BC44="－",0,'★徴収率　普通税'!BC44)</f>
        <v>0</v>
      </c>
      <c r="EO42" s="142">
        <f>'★徴収率　普通税'!BD44</f>
        <v>100</v>
      </c>
      <c r="EP42" s="37">
        <f>'★決算統計　普通税'!FR44</f>
        <v>0</v>
      </c>
      <c r="EQ42" s="135">
        <f>'★決算統計　普通税'!FS44</f>
        <v>176466</v>
      </c>
      <c r="ER42" s="37">
        <f>'★決算統計　普通税'!FT44</f>
        <v>176466</v>
      </c>
      <c r="ES42" s="124">
        <f>'★決算統計　普通税'!FW44</f>
        <v>0</v>
      </c>
      <c r="ET42" s="31">
        <f>'★決算統計　普通税'!FX44</f>
        <v>36012</v>
      </c>
      <c r="EU42" s="124">
        <f>'★決算統計　普通税'!FY44</f>
        <v>36012</v>
      </c>
      <c r="EV42" s="127">
        <f>IF('★徴収率　普通税'!BH44="－",0,'★徴収率　普通税'!BH44)</f>
        <v>0</v>
      </c>
      <c r="EW42" s="142">
        <f>IF('★徴収率　普通税'!BI44="－",0,'★徴収率　普通税'!BI44)</f>
        <v>20.407330590595354</v>
      </c>
      <c r="EX42" s="127">
        <f>IF('★徴収率　普通税'!BJ44="－",0,'★徴収率　普通税'!BJ44)</f>
        <v>20.407330590595354</v>
      </c>
      <c r="EY42" s="156" t="s">
        <v>258</v>
      </c>
      <c r="EZ42" s="129" t="s">
        <v>258</v>
      </c>
      <c r="FA42" s="156" t="s">
        <v>258</v>
      </c>
      <c r="FB42" s="130" t="s">
        <v>258</v>
      </c>
      <c r="FC42" s="157" t="s">
        <v>258</v>
      </c>
      <c r="FD42" s="130" t="s">
        <v>258</v>
      </c>
      <c r="FE42" s="158" t="s">
        <v>258</v>
      </c>
      <c r="FF42" s="131" t="s">
        <v>258</v>
      </c>
      <c r="FG42" s="158" t="s">
        <v>258</v>
      </c>
      <c r="FH42" s="131" t="s">
        <v>258</v>
      </c>
      <c r="FI42" s="158" t="s">
        <v>258</v>
      </c>
      <c r="FJ42" s="131" t="s">
        <v>258</v>
      </c>
      <c r="FK42" s="158" t="s">
        <v>258</v>
      </c>
      <c r="FL42" s="131" t="s">
        <v>258</v>
      </c>
      <c r="FM42" s="158" t="s">
        <v>258</v>
      </c>
      <c r="FN42" s="130" t="str">
        <f>'★徴収率　目的税'!I44</f>
        <v>－</v>
      </c>
      <c r="FO42" s="157" t="str">
        <f>'★徴収率　目的税'!J44</f>
        <v>－</v>
      </c>
      <c r="FP42" s="130" t="str">
        <f>'★徴収率　目的税'!K44</f>
        <v>－</v>
      </c>
      <c r="FQ42" s="157" t="s">
        <v>258</v>
      </c>
      <c r="FR42" s="130" t="s">
        <v>258</v>
      </c>
      <c r="FS42" s="157" t="s">
        <v>258</v>
      </c>
      <c r="FT42" s="130" t="s">
        <v>258</v>
      </c>
      <c r="FU42" s="157" t="s">
        <v>258</v>
      </c>
      <c r="FV42" s="130" t="s">
        <v>258</v>
      </c>
      <c r="FW42" s="157" t="s">
        <v>258</v>
      </c>
      <c r="FX42" s="130" t="s">
        <v>258</v>
      </c>
      <c r="FY42" s="157" t="s">
        <v>258</v>
      </c>
      <c r="FZ42" s="31">
        <f>'★決算統計　目的税'!AM44</f>
        <v>390051</v>
      </c>
      <c r="GA42" s="124">
        <f>'★決算統計　目的税'!AN44</f>
        <v>901</v>
      </c>
      <c r="GB42" s="31">
        <f>'★決算統計　目的税'!AO44</f>
        <v>390952</v>
      </c>
      <c r="GC42" s="124">
        <f>'★決算統計　目的税'!AR44</f>
        <v>389906</v>
      </c>
      <c r="GD42" s="31">
        <f>'★決算統計　目的税'!AS44</f>
        <v>129</v>
      </c>
      <c r="GE42" s="124">
        <f>'★決算統計　目的税'!AT44</f>
        <v>390035</v>
      </c>
      <c r="GF42" s="127">
        <f>'★徴収率　目的税'!O44</f>
        <v>99.962825374117742</v>
      </c>
      <c r="GG42" s="142">
        <f>'★徴収率　目的税'!P44</f>
        <v>14.317425083240842</v>
      </c>
      <c r="GH42" s="127">
        <f>'★徴収率　目的税'!Q44</f>
        <v>99.765444351224701</v>
      </c>
      <c r="GI42" s="156" t="s">
        <v>258</v>
      </c>
      <c r="GJ42" s="129" t="s">
        <v>258</v>
      </c>
      <c r="GK42" s="156" t="s">
        <v>258</v>
      </c>
      <c r="GL42" s="130" t="s">
        <v>258</v>
      </c>
      <c r="GM42" s="157" t="s">
        <v>258</v>
      </c>
      <c r="GN42" s="130" t="s">
        <v>258</v>
      </c>
      <c r="GO42" s="158" t="s">
        <v>258</v>
      </c>
      <c r="GP42" s="131" t="s">
        <v>258</v>
      </c>
      <c r="GQ42" s="158" t="s">
        <v>258</v>
      </c>
      <c r="GR42" s="31">
        <f>'★決算統計　目的税'!DG44</f>
        <v>4885682</v>
      </c>
      <c r="GS42" s="124">
        <f>'★決算統計　目的税'!DH44</f>
        <v>222112</v>
      </c>
      <c r="GT42" s="31">
        <f>'★決算統計　目的税'!DI44</f>
        <v>5109613</v>
      </c>
      <c r="GU42" s="124">
        <f>'★決算統計　目的税'!DL44</f>
        <v>4885271</v>
      </c>
      <c r="GV42" s="31">
        <f>'★決算統計　目的税'!DM44</f>
        <v>43707</v>
      </c>
      <c r="GW42" s="124">
        <f>'★決算統計　目的税'!DN44</f>
        <v>4930797</v>
      </c>
      <c r="GX42" s="127">
        <f>'★徴収率　目的税'!AM44</f>
        <v>99.991587663707946</v>
      </c>
      <c r="GY42" s="142">
        <f>'★徴収率　目的税'!AN44</f>
        <v>19.677910243480767</v>
      </c>
      <c r="GZ42" s="127">
        <f>'★徴収率　目的税'!AO44</f>
        <v>96.500400323860148</v>
      </c>
      <c r="HA42" s="135" t="s">
        <v>258</v>
      </c>
      <c r="HB42" s="37" t="s">
        <v>258</v>
      </c>
      <c r="HC42" s="135" t="s">
        <v>258</v>
      </c>
      <c r="HD42" s="37" t="s">
        <v>258</v>
      </c>
      <c r="HE42" s="135" t="s">
        <v>258</v>
      </c>
      <c r="HF42" s="37" t="s">
        <v>258</v>
      </c>
      <c r="HG42" s="157" t="s">
        <v>258</v>
      </c>
      <c r="HH42" s="130" t="s">
        <v>258</v>
      </c>
      <c r="HI42" s="157" t="s">
        <v>258</v>
      </c>
      <c r="HJ42" s="31">
        <f>'★決算統計　目的税'!DY44</f>
        <v>629385</v>
      </c>
      <c r="HK42" s="124">
        <f>'★決算統計　目的税'!DZ44</f>
        <v>51631</v>
      </c>
      <c r="HL42" s="31">
        <f>'★決算統計　目的税'!EA44</f>
        <v>681016</v>
      </c>
      <c r="HM42" s="124">
        <f>'★決算統計　目的税'!ED44</f>
        <v>609979</v>
      </c>
      <c r="HN42" s="31">
        <f>'★決算統計　目的税'!EE44</f>
        <v>12107</v>
      </c>
      <c r="HO42" s="124">
        <f>'★決算統計　目的税'!EF44</f>
        <v>622086</v>
      </c>
      <c r="HP42" s="127">
        <f>'★徴収率　目的税'!AS44</f>
        <v>96.916672624863949</v>
      </c>
      <c r="HQ42" s="142">
        <f>'★徴収率　目的税'!AT44</f>
        <v>23.449090662586432</v>
      </c>
      <c r="HR42" s="142">
        <f>'★徴収率　目的税'!AU44</f>
        <v>91.346752499207057</v>
      </c>
    </row>
    <row r="43" spans="1:226">
      <c r="A43" s="124" t="s">
        <v>15</v>
      </c>
      <c r="B43" s="135">
        <f>'★決算統計　普通税'!U45</f>
        <v>1007013</v>
      </c>
      <c r="C43" s="135">
        <f>'★決算統計　普通税'!V45</f>
        <v>20087</v>
      </c>
      <c r="D43" s="135">
        <f>'★決算統計　普通税'!W45</f>
        <v>1027100</v>
      </c>
      <c r="E43" s="137">
        <f>'★決算統計　普通税'!Z45</f>
        <v>1001090</v>
      </c>
      <c r="F43" s="137">
        <f>'★決算統計　普通税'!AA45</f>
        <v>4372</v>
      </c>
      <c r="G43" s="137">
        <f>'★決算統計　普通税'!AB45</f>
        <v>1005462</v>
      </c>
      <c r="H43" s="139">
        <f>'★徴収率　普通税'!I45</f>
        <v>99.411824872171465</v>
      </c>
      <c r="I43" s="139">
        <f>'★徴収率　普通税'!J45</f>
        <v>21.765320854283864</v>
      </c>
      <c r="J43" s="139">
        <f>'★徴収率　普通税'!K45</f>
        <v>97.893291792425273</v>
      </c>
      <c r="K43" s="135">
        <f>'★決算統計　普通税'!AD45</f>
        <v>34192</v>
      </c>
      <c r="L43" s="135">
        <f>'★決算統計　普通税'!AE45</f>
        <v>700</v>
      </c>
      <c r="M43" s="135">
        <f>'★決算統計　普通税'!AF45</f>
        <v>34892</v>
      </c>
      <c r="N43" s="124">
        <f>'★決算統計　普通税'!AI45</f>
        <v>33968</v>
      </c>
      <c r="O43" s="124">
        <f>'★決算統計　普通税'!AJ45</f>
        <v>152</v>
      </c>
      <c r="P43" s="124">
        <f>'★決算統計　普通税'!AK45</f>
        <v>34120</v>
      </c>
      <c r="Q43" s="142">
        <f>'★徴収率　普通税'!L45</f>
        <v>99.344875994384651</v>
      </c>
      <c r="R43" s="142">
        <f>'★徴収率　普通税'!M45</f>
        <v>21.714285714285715</v>
      </c>
      <c r="S43" s="142">
        <f>'★徴収率　普通税'!N45</f>
        <v>97.787458443196158</v>
      </c>
      <c r="T43" s="145">
        <f>'★決算統計　普通税'!AM45</f>
        <v>934468</v>
      </c>
      <c r="U43" s="135">
        <f>'★決算統計　普通税'!AN45</f>
        <v>19121</v>
      </c>
      <c r="V43" s="37">
        <f>'★決算統計　普通税'!AO45</f>
        <v>953589</v>
      </c>
      <c r="W43" s="124">
        <f>'★決算統計　普通税'!AR45</f>
        <v>928343</v>
      </c>
      <c r="X43" s="124">
        <f>'★決算統計　普通税'!AS45</f>
        <v>4167</v>
      </c>
      <c r="Y43" s="124">
        <f>'★決算統計　普通税'!AT45</f>
        <v>932510</v>
      </c>
      <c r="Z43" s="142">
        <f>'★徴収率　普通税'!O45</f>
        <v>99.344546843765642</v>
      </c>
      <c r="AA43" s="127">
        <f>'★徴収率　普通税'!P45</f>
        <v>21.792793263950632</v>
      </c>
      <c r="AB43" s="142">
        <f>'★徴収率　普通税'!Q45</f>
        <v>97.789508897439049</v>
      </c>
      <c r="AC43" s="37">
        <f>'★決算統計　普通税'!AV45</f>
        <v>15556</v>
      </c>
      <c r="AD43" s="135">
        <f>'★決算統計　普通税'!AW45</f>
        <v>0</v>
      </c>
      <c r="AE43" s="37">
        <f>'★決算統計　普通税'!AX45</f>
        <v>15556</v>
      </c>
      <c r="AF43" s="124">
        <f>'★決算統計　普通税'!BA45</f>
        <v>15556</v>
      </c>
      <c r="AG43" s="31">
        <f>'★決算統計　普通税'!BB45</f>
        <v>0</v>
      </c>
      <c r="AH43" s="124">
        <f>'★決算統計　普通税'!BC45</f>
        <v>15556</v>
      </c>
      <c r="AI43" s="127">
        <f>'★徴収率　普通税'!R45</f>
        <v>100</v>
      </c>
      <c r="AJ43" s="142">
        <f>IF('★徴収率　普通税'!S45="－",0,'★徴収率　普通税'!S45)</f>
        <v>0</v>
      </c>
      <c r="AK43" s="142">
        <f>'★徴収率　普通税'!T45</f>
        <v>100</v>
      </c>
      <c r="AL43" s="135">
        <f>'★決算統計　普通税'!BE45</f>
        <v>21537</v>
      </c>
      <c r="AM43" s="37">
        <f>'★決算統計　普通税'!BF45</f>
        <v>266</v>
      </c>
      <c r="AN43" s="135">
        <f>'★決算統計　普通税'!BG45</f>
        <v>21803</v>
      </c>
      <c r="AO43" s="31">
        <f>'★決算統計　普通税'!BJ45</f>
        <v>21466</v>
      </c>
      <c r="AP43" s="124">
        <f>'★決算統計　普通税'!BK45</f>
        <v>53</v>
      </c>
      <c r="AQ43" s="31">
        <f>'★決算統計　普通税'!BL45</f>
        <v>21519</v>
      </c>
      <c r="AR43" s="142">
        <f>'★徴収率　普通税'!U45</f>
        <v>99.670334772716714</v>
      </c>
      <c r="AS43" s="127">
        <f>'★徴収率　普通税'!V45</f>
        <v>19.924812030075188</v>
      </c>
      <c r="AT43" s="142">
        <f>'★徴収率　普通税'!W45</f>
        <v>98.697426959592718</v>
      </c>
      <c r="AU43" s="37">
        <f>'★決算統計　普通税'!BN45</f>
        <v>16816</v>
      </c>
      <c r="AV43" s="135">
        <f>'★決算統計　普通税'!BO45</f>
        <v>0</v>
      </c>
      <c r="AW43" s="135">
        <f>'★決算統計　普通税'!BP45</f>
        <v>16816</v>
      </c>
      <c r="AX43" s="124">
        <f>'★決算統計　普通税'!BS45</f>
        <v>17313</v>
      </c>
      <c r="AY43" s="31">
        <f>'★決算統計　普通税'!BT45</f>
        <v>0</v>
      </c>
      <c r="AZ43" s="124">
        <f>'★決算統計　普通税'!BU45</f>
        <v>17313</v>
      </c>
      <c r="BA43" s="127">
        <f>'★徴収率　普通税'!X45</f>
        <v>102.95551855375832</v>
      </c>
      <c r="BB43" s="142">
        <f>IF('★徴収率　普通税'!Y45="－",0,'★徴収率　普通税'!Y45)</f>
        <v>0</v>
      </c>
      <c r="BC43" s="127">
        <f>'★徴収率　普通税'!Z45</f>
        <v>102.95551855375832</v>
      </c>
      <c r="BD43" s="135">
        <f>'★決算統計　普通税'!BW45</f>
        <v>608214</v>
      </c>
      <c r="BE43" s="37">
        <f>'★決算統計　普通税'!BX45</f>
        <v>19389</v>
      </c>
      <c r="BF43" s="135">
        <f>'★決算統計　普通税'!BY45</f>
        <v>627603</v>
      </c>
      <c r="BG43" s="31">
        <f>'★決算統計　普通税'!CB45</f>
        <v>603553</v>
      </c>
      <c r="BH43" s="124">
        <f>'★決算統計　普通税'!CC45</f>
        <v>5569</v>
      </c>
      <c r="BI43" s="124">
        <f>'★決算統計　普通税'!CD45</f>
        <v>609122</v>
      </c>
      <c r="BJ43" s="142">
        <f>'★徴収率　普通税'!AA45</f>
        <v>99.233657890150511</v>
      </c>
      <c r="BK43" s="127">
        <f>'★徴収率　普通税'!AB45</f>
        <v>28.722471504461293</v>
      </c>
      <c r="BL43" s="142">
        <f>'★徴収率　普通税'!AC45</f>
        <v>97.055304069610884</v>
      </c>
      <c r="BM43" s="37">
        <f>'★決算統計　普通税'!CF45</f>
        <v>608214</v>
      </c>
      <c r="BN43" s="135">
        <f>'★決算統計　普通税'!CG45</f>
        <v>19389</v>
      </c>
      <c r="BO43" s="37">
        <f>'★決算統計　普通税'!CH45</f>
        <v>627603</v>
      </c>
      <c r="BP43" s="124">
        <f>'★決算統計　普通税'!CK45</f>
        <v>603553</v>
      </c>
      <c r="BQ43" s="31">
        <f>'★決算統計　普通税'!CL45</f>
        <v>5569</v>
      </c>
      <c r="BR43" s="124">
        <f>'★決算統計　普通税'!CM45</f>
        <v>609122</v>
      </c>
      <c r="BS43" s="127">
        <f>'★徴収率　普通税'!AD45</f>
        <v>99.233657890150511</v>
      </c>
      <c r="BT43" s="142">
        <f>'★徴収率　普通税'!AE45</f>
        <v>28.722471504461293</v>
      </c>
      <c r="BU43" s="142">
        <f>'★徴収率　普通税'!AF45</f>
        <v>97.055304069610884</v>
      </c>
      <c r="BV43" s="135">
        <f>'★決算統計　普通税'!CO45</f>
        <v>167404</v>
      </c>
      <c r="BW43" s="135">
        <f>'★決算統計　普通税'!CP45</f>
        <v>6719</v>
      </c>
      <c r="BX43" s="37">
        <f>'★決算統計　普通税'!CQ45</f>
        <v>174123</v>
      </c>
      <c r="BY43" s="124">
        <f>'★決算統計　普通税'!CT45</f>
        <v>166122</v>
      </c>
      <c r="BZ43" s="31">
        <f>'★決算統計　普通税'!CU45</f>
        <v>1930</v>
      </c>
      <c r="CA43" s="124">
        <f>'★決算統計　普通税'!CV45</f>
        <v>168052</v>
      </c>
      <c r="CB43" s="127">
        <f>'★徴収率　普通税'!AG45</f>
        <v>99.234187952498147</v>
      </c>
      <c r="CC43" s="142">
        <f>'★徴収率　普通税'!AH45</f>
        <v>28.724512576276233</v>
      </c>
      <c r="CD43" s="127">
        <f>'★徴収率　普通税'!AI45</f>
        <v>96.513384216904143</v>
      </c>
      <c r="CE43" s="135">
        <f>'★決算統計　普通税'!CX45</f>
        <v>315701</v>
      </c>
      <c r="CF43" s="37">
        <f>'★決算統計　普通税'!CY45</f>
        <v>12670</v>
      </c>
      <c r="CG43" s="135">
        <f>'★決算統計　普通税'!CZ45</f>
        <v>328371</v>
      </c>
      <c r="CH43" s="124">
        <f>'★決算統計　普通税'!DC45</f>
        <v>313280</v>
      </c>
      <c r="CI43" s="31">
        <f>'★決算統計　普通税'!DD45</f>
        <v>3639</v>
      </c>
      <c r="CJ43" s="124">
        <f>'★決算統計　普通税'!DE45</f>
        <v>316919</v>
      </c>
      <c r="CK43" s="127">
        <f>'★徴収率　普通税'!AJ45</f>
        <v>99.233135150031202</v>
      </c>
      <c r="CL43" s="142">
        <f>'★徴収率　普通税'!AK45</f>
        <v>28.72138910812944</v>
      </c>
      <c r="CM43" s="127">
        <f>'★徴収率　普通税'!AL45</f>
        <v>96.512481309250816</v>
      </c>
      <c r="CN43" s="135">
        <f>'★決算統計　普通税'!DG45</f>
        <v>125109</v>
      </c>
      <c r="CO43" s="37">
        <f>'★決算統計　普通税'!DH45</f>
        <v>0</v>
      </c>
      <c r="CP43" s="135">
        <f>'★決算統計　普通税'!DI45</f>
        <v>125109</v>
      </c>
      <c r="CQ43" s="31">
        <f>'★決算統計　普通税'!DL45</f>
        <v>124151</v>
      </c>
      <c r="CR43" s="124">
        <f>'★決算統計　普通税'!DM45</f>
        <v>0</v>
      </c>
      <c r="CS43" s="124">
        <f>'★決算統計　普通税'!DN45</f>
        <v>124151</v>
      </c>
      <c r="CT43" s="142">
        <f>IF('★徴収率　普通税'!AM45="－",0,'★徴収率　普通税'!AM45)</f>
        <v>99.234267718549432</v>
      </c>
      <c r="CU43" s="127">
        <f>IF('★徴収率　普通税'!AN45="－",0,'★徴収率　普通税'!AN45)</f>
        <v>0</v>
      </c>
      <c r="CV43" s="142">
        <f>IF('★徴収率　普通税'!AO45="－",0,'★徴収率　普通税'!AO45)</f>
        <v>99.234267718549432</v>
      </c>
      <c r="CW43" s="37">
        <f>'★決算統計　普通税'!DP45</f>
        <v>0</v>
      </c>
      <c r="CX43" s="135">
        <f>'★決算統計　普通税'!DQ45</f>
        <v>0</v>
      </c>
      <c r="CY43" s="37">
        <f>'★決算統計　普通税'!DR45</f>
        <v>0</v>
      </c>
      <c r="CZ43" s="124">
        <f>'★決算統計　普通税'!DU45</f>
        <v>0</v>
      </c>
      <c r="DA43" s="31">
        <f>'★決算統計　普通税'!DV45</f>
        <v>0</v>
      </c>
      <c r="DB43" s="124">
        <f>'★決算統計　普通税'!DW45</f>
        <v>0</v>
      </c>
      <c r="DC43" s="127">
        <f>IF('★徴収率　普通税'!AP45="－",0,'★徴収率　普通税'!AP45)</f>
        <v>0</v>
      </c>
      <c r="DD43" s="142">
        <f>IF('★徴収率　普通税'!AQ45="－",0,'★徴収率　普通税'!AQ45)</f>
        <v>0</v>
      </c>
      <c r="DE43" s="142">
        <f>IF('★徴収率　普通税'!AR45="－",0,'★徴収率　普通税'!AR45)</f>
        <v>0</v>
      </c>
      <c r="DF43" s="152" t="s">
        <v>258</v>
      </c>
      <c r="DG43" s="152" t="s">
        <v>258</v>
      </c>
      <c r="DH43" s="37">
        <f>'★決算統計　普通税'!EA45</f>
        <v>42569</v>
      </c>
      <c r="DI43" s="152" t="s">
        <v>258</v>
      </c>
      <c r="DJ43" s="128" t="s">
        <v>258</v>
      </c>
      <c r="DK43" s="124">
        <f>'★決算統計　普通税'!EF45</f>
        <v>41144</v>
      </c>
      <c r="DL43" s="127" t="str">
        <f>'★徴収率　普通税'!AS45</f>
        <v>－</v>
      </c>
      <c r="DM43" s="142" t="str">
        <f>'★徴収率　普通税'!AT45</f>
        <v>－</v>
      </c>
      <c r="DN43" s="142">
        <f>'★徴収率　普通税'!AU45</f>
        <v>96.652493598628112</v>
      </c>
      <c r="DO43" s="152" t="s">
        <v>258</v>
      </c>
      <c r="DP43" s="128" t="s">
        <v>258</v>
      </c>
      <c r="DQ43" s="124">
        <f>'★決算統計　普通税'!EJ45</f>
        <v>2391</v>
      </c>
      <c r="DR43" s="128" t="s">
        <v>258</v>
      </c>
      <c r="DS43" s="152" t="s">
        <v>258</v>
      </c>
      <c r="DT43" s="31">
        <f>'★決算統計　普通税'!EO45</f>
        <v>2391</v>
      </c>
      <c r="DU43" s="142" t="str">
        <f>'★徴収率　普通税'!AV45</f>
        <v>－</v>
      </c>
      <c r="DV43" s="127" t="str">
        <f>'★徴収率　普通税'!AW45</f>
        <v>－</v>
      </c>
      <c r="DW43" s="142">
        <f>'★徴収率　普通税'!AX45</f>
        <v>100</v>
      </c>
      <c r="DX43" s="31">
        <f>'★決算統計　普通税'!EQ45</f>
        <v>38786</v>
      </c>
      <c r="DY43" s="124">
        <f>'★決算統計　普通税'!ER45</f>
        <v>1392</v>
      </c>
      <c r="DZ43" s="31">
        <f>'★決算統計　普通税'!ES45</f>
        <v>40178</v>
      </c>
      <c r="EA43" s="124">
        <f>'★決算統計　普通税'!EV45</f>
        <v>38336</v>
      </c>
      <c r="EB43" s="31">
        <f>'★決算統計　普通税'!EW45</f>
        <v>417</v>
      </c>
      <c r="EC43" s="124">
        <f>'★決算統計　普通税'!EX45</f>
        <v>38753</v>
      </c>
      <c r="ED43" s="127">
        <f>'★徴収率　普通税'!AY45</f>
        <v>98.839787552209557</v>
      </c>
      <c r="EE43" s="142">
        <f>'★徴収率　普通税'!AZ45</f>
        <v>29.956896551724139</v>
      </c>
      <c r="EF43" s="127">
        <f>'★徴収率　普通税'!BA45</f>
        <v>96.45328289113445</v>
      </c>
      <c r="EG43" s="135">
        <f>'★決算統計　普通税'!EZ45</f>
        <v>49569</v>
      </c>
      <c r="EH43" s="37">
        <f>'★決算統計　普通税'!FA45</f>
        <v>0</v>
      </c>
      <c r="EI43" s="135">
        <f>'★決算統計　普通税'!FB45</f>
        <v>49569</v>
      </c>
      <c r="EJ43" s="31">
        <f>'★決算統計　普通税'!FE45</f>
        <v>49569</v>
      </c>
      <c r="EK43" s="124">
        <f>'★決算統計　普通税'!FF45</f>
        <v>0</v>
      </c>
      <c r="EL43" s="31">
        <f>'★決算統計　普通税'!FG45</f>
        <v>49569</v>
      </c>
      <c r="EM43" s="142">
        <f>'★徴収率　普通税'!BB45</f>
        <v>100</v>
      </c>
      <c r="EN43" s="127">
        <f>IF('★徴収率　普通税'!BC45="－",0,'★徴収率　普通税'!BC45)</f>
        <v>0</v>
      </c>
      <c r="EO43" s="142">
        <f>'★徴収率　普通税'!BD45</f>
        <v>100</v>
      </c>
      <c r="EP43" s="37">
        <f>'★決算統計　普通税'!FR45</f>
        <v>0</v>
      </c>
      <c r="EQ43" s="135">
        <f>'★決算統計　普通税'!FS45</f>
        <v>0</v>
      </c>
      <c r="ER43" s="37">
        <f>'★決算統計　普通税'!FT45</f>
        <v>0</v>
      </c>
      <c r="ES43" s="124">
        <f>'★決算統計　普通税'!FW45</f>
        <v>0</v>
      </c>
      <c r="ET43" s="31">
        <f>'★決算統計　普通税'!FX45</f>
        <v>0</v>
      </c>
      <c r="EU43" s="124">
        <f>'★決算統計　普通税'!FY45</f>
        <v>0</v>
      </c>
      <c r="EV43" s="127">
        <f>IF('★徴収率　普通税'!BH45="－",0,'★徴収率　普通税'!BH45)</f>
        <v>0</v>
      </c>
      <c r="EW43" s="142">
        <f>IF('★徴収率　普通税'!BI45="－",0,'★徴収率　普通税'!BI45)</f>
        <v>0</v>
      </c>
      <c r="EX43" s="127">
        <f>IF('★徴収率　普通税'!BJ45="－",0,'★徴収率　普通税'!BJ45)</f>
        <v>0</v>
      </c>
      <c r="EY43" s="156" t="s">
        <v>258</v>
      </c>
      <c r="EZ43" s="129" t="s">
        <v>258</v>
      </c>
      <c r="FA43" s="156" t="s">
        <v>258</v>
      </c>
      <c r="FB43" s="130" t="s">
        <v>258</v>
      </c>
      <c r="FC43" s="157" t="s">
        <v>258</v>
      </c>
      <c r="FD43" s="130" t="s">
        <v>258</v>
      </c>
      <c r="FE43" s="158" t="s">
        <v>258</v>
      </c>
      <c r="FF43" s="131" t="s">
        <v>258</v>
      </c>
      <c r="FG43" s="158" t="s">
        <v>258</v>
      </c>
      <c r="FH43" s="131" t="s">
        <v>258</v>
      </c>
      <c r="FI43" s="158" t="s">
        <v>258</v>
      </c>
      <c r="FJ43" s="131" t="s">
        <v>258</v>
      </c>
      <c r="FK43" s="158" t="s">
        <v>258</v>
      </c>
      <c r="FL43" s="131" t="s">
        <v>258</v>
      </c>
      <c r="FM43" s="158" t="s">
        <v>258</v>
      </c>
      <c r="FN43" s="130" t="str">
        <f>'★徴収率　目的税'!I45</f>
        <v>－</v>
      </c>
      <c r="FO43" s="157" t="str">
        <f>'★徴収率　目的税'!J45</f>
        <v>－</v>
      </c>
      <c r="FP43" s="130" t="str">
        <f>'★徴収率　目的税'!K45</f>
        <v>－</v>
      </c>
      <c r="FQ43" s="157" t="s">
        <v>258</v>
      </c>
      <c r="FR43" s="130" t="s">
        <v>258</v>
      </c>
      <c r="FS43" s="157" t="s">
        <v>258</v>
      </c>
      <c r="FT43" s="130" t="s">
        <v>258</v>
      </c>
      <c r="FU43" s="157" t="s">
        <v>258</v>
      </c>
      <c r="FV43" s="130" t="s">
        <v>258</v>
      </c>
      <c r="FW43" s="157" t="s">
        <v>258</v>
      </c>
      <c r="FX43" s="130" t="s">
        <v>258</v>
      </c>
      <c r="FY43" s="157" t="s">
        <v>258</v>
      </c>
      <c r="FZ43" s="130" t="s">
        <v>258</v>
      </c>
      <c r="GA43" s="157" t="s">
        <v>258</v>
      </c>
      <c r="GB43" s="130" t="s">
        <v>258</v>
      </c>
      <c r="GC43" s="157" t="s">
        <v>258</v>
      </c>
      <c r="GD43" s="130" t="s">
        <v>258</v>
      </c>
      <c r="GE43" s="157" t="s">
        <v>258</v>
      </c>
      <c r="GF43" s="130" t="s">
        <v>258</v>
      </c>
      <c r="GG43" s="157" t="s">
        <v>258</v>
      </c>
      <c r="GH43" s="130" t="s">
        <v>258</v>
      </c>
      <c r="GI43" s="156" t="s">
        <v>258</v>
      </c>
      <c r="GJ43" s="129" t="s">
        <v>258</v>
      </c>
      <c r="GK43" s="156" t="s">
        <v>258</v>
      </c>
      <c r="GL43" s="130" t="s">
        <v>258</v>
      </c>
      <c r="GM43" s="157" t="s">
        <v>258</v>
      </c>
      <c r="GN43" s="130" t="s">
        <v>258</v>
      </c>
      <c r="GO43" s="158" t="s">
        <v>258</v>
      </c>
      <c r="GP43" s="131" t="s">
        <v>258</v>
      </c>
      <c r="GQ43" s="158" t="s">
        <v>258</v>
      </c>
      <c r="GR43" s="31">
        <f>'★決算統計　目的税'!DG45</f>
        <v>1703582</v>
      </c>
      <c r="GS43" s="124">
        <f>'★決算統計　目的税'!DH45</f>
        <v>40868</v>
      </c>
      <c r="GT43" s="31">
        <f>'★決算統計　目的税'!DI45</f>
        <v>1746841</v>
      </c>
      <c r="GU43" s="124">
        <f>'★決算統計　目的税'!DL45</f>
        <v>1692548</v>
      </c>
      <c r="GV43" s="31">
        <f>'★決算統計　目的税'!DM45</f>
        <v>10358</v>
      </c>
      <c r="GW43" s="124">
        <f>'★決算統計　目的税'!DN45</f>
        <v>1705297</v>
      </c>
      <c r="GX43" s="127">
        <f>'★徴収率　目的税'!AM45</f>
        <v>99.352305906026245</v>
      </c>
      <c r="GY43" s="142">
        <f>'★徴収率　目的税'!AN45</f>
        <v>25.345013213272001</v>
      </c>
      <c r="GZ43" s="127">
        <f>'★徴収率　目的税'!AO45</f>
        <v>97.621764087286707</v>
      </c>
      <c r="HA43" s="135">
        <f>'★決算統計　目的税'!DP45</f>
        <v>3</v>
      </c>
      <c r="HB43" s="37">
        <f>'★決算統計　目的税'!DQ45</f>
        <v>16122</v>
      </c>
      <c r="HC43" s="135">
        <f>'★決算統計　目的税'!DR45</f>
        <v>16125</v>
      </c>
      <c r="HD43" s="37">
        <f>'★決算統計　目的税'!DU45</f>
        <v>3</v>
      </c>
      <c r="HE43" s="135">
        <f>'★決算統計　目的税'!DV45</f>
        <v>2627</v>
      </c>
      <c r="HF43" s="37">
        <f>'★決算統計　目的税'!DW45</f>
        <v>2630</v>
      </c>
      <c r="HG43" s="158">
        <f>IF('★徴収率　目的税'!AP45="－",0,'★徴収率　目的税'!AP45)</f>
        <v>100</v>
      </c>
      <c r="HH43" s="131">
        <f>IF('★徴収率　目的税'!AQ45="－",0,'★徴収率　目的税'!AQ45)</f>
        <v>16.294504403920111</v>
      </c>
      <c r="HI43" s="158">
        <f>IF('★徴収率　目的税'!AR45="－",0,'★徴収率　目的税'!AR45)</f>
        <v>16.310077519379846</v>
      </c>
      <c r="HJ43" s="31">
        <f>'★決算統計　目的税'!DY45</f>
        <v>540010</v>
      </c>
      <c r="HK43" s="124">
        <f>'★決算統計　目的税'!DZ45</f>
        <v>27159</v>
      </c>
      <c r="HL43" s="31">
        <f>'★決算統計　目的税'!EA45</f>
        <v>567169</v>
      </c>
      <c r="HM43" s="124">
        <f>'★決算統計　目的税'!ED45</f>
        <v>526522</v>
      </c>
      <c r="HN43" s="31">
        <f>'★決算統計　目的税'!EE45</f>
        <v>10284</v>
      </c>
      <c r="HO43" s="124">
        <f>'★決算統計　目的税'!EF45</f>
        <v>536806</v>
      </c>
      <c r="HP43" s="127">
        <f>'★徴収率　目的税'!AS45</f>
        <v>97.502268476509684</v>
      </c>
      <c r="HQ43" s="158">
        <f>'★徴収率　目的税'!AT45</f>
        <v>37.865900806362532</v>
      </c>
      <c r="HR43" s="142">
        <f>'★徴収率　目的税'!AU45</f>
        <v>94.646569188372425</v>
      </c>
    </row>
    <row r="44" spans="1:226">
      <c r="A44" s="124" t="s">
        <v>17</v>
      </c>
      <c r="B44" s="135">
        <f>'★決算統計　普通税'!U46</f>
        <v>412895</v>
      </c>
      <c r="C44" s="135">
        <f>'★決算統計　普通税'!V46</f>
        <v>11457</v>
      </c>
      <c r="D44" s="135">
        <f>'★決算統計　普通税'!W46</f>
        <v>424352</v>
      </c>
      <c r="E44" s="137">
        <f>'★決算統計　普通税'!Z46</f>
        <v>408792</v>
      </c>
      <c r="F44" s="137">
        <f>'★決算統計　普通税'!AA46</f>
        <v>2501</v>
      </c>
      <c r="G44" s="137">
        <f>'★決算統計　普通税'!AB46</f>
        <v>411293</v>
      </c>
      <c r="H44" s="139">
        <f>'★徴収率　普通税'!I46</f>
        <v>99.006284890831807</v>
      </c>
      <c r="I44" s="139">
        <f>'★徴収率　普通税'!J46</f>
        <v>21.829449245003055</v>
      </c>
      <c r="J44" s="139">
        <f>'★徴収率　普通税'!K46</f>
        <v>96.922601990800089</v>
      </c>
      <c r="K44" s="135">
        <f>'★決算統計　普通税'!AD46</f>
        <v>16645</v>
      </c>
      <c r="L44" s="135">
        <f>'★決算統計　普通税'!AE46</f>
        <v>525</v>
      </c>
      <c r="M44" s="135">
        <f>'★決算統計　普通税'!AF46</f>
        <v>17170</v>
      </c>
      <c r="N44" s="124">
        <f>'★決算統計　普通税'!AI46</f>
        <v>16468</v>
      </c>
      <c r="O44" s="124">
        <f>'★決算統計　普通税'!AJ46</f>
        <v>114</v>
      </c>
      <c r="P44" s="124">
        <f>'★決算統計　普通税'!AK46</f>
        <v>16582</v>
      </c>
      <c r="Q44" s="142">
        <f>'★徴収率　普通税'!L46</f>
        <v>98.936617602883743</v>
      </c>
      <c r="R44" s="142">
        <f>'★徴収率　普通税'!M46</f>
        <v>21.714285714285715</v>
      </c>
      <c r="S44" s="142">
        <f>'★徴収率　普通税'!N46</f>
        <v>96.575422248107174</v>
      </c>
      <c r="T44" s="145">
        <f>'★決算統計　普通税'!AM46</f>
        <v>355281</v>
      </c>
      <c r="U44" s="135">
        <f>'★決算統計　普通税'!AN46</f>
        <v>10932</v>
      </c>
      <c r="V44" s="37">
        <f>'★決算統計　普通税'!AO46</f>
        <v>366213</v>
      </c>
      <c r="W44" s="124">
        <f>'★決算統計　普通税'!AR46</f>
        <v>351505</v>
      </c>
      <c r="X44" s="124">
        <f>'★決算統計　普通税'!AS46</f>
        <v>2387</v>
      </c>
      <c r="Y44" s="124">
        <f>'★決算統計　普通税'!AT46</f>
        <v>353892</v>
      </c>
      <c r="Z44" s="142">
        <f>'★徴収率　普通税'!O46</f>
        <v>98.937179303143139</v>
      </c>
      <c r="AA44" s="127">
        <f>'★徴収率　普通税'!P46</f>
        <v>21.834979875594584</v>
      </c>
      <c r="AB44" s="142">
        <f>'★徴収率　普通税'!Q46</f>
        <v>96.635564548500469</v>
      </c>
      <c r="AC44" s="37">
        <f>'★決算統計　普通税'!AV46</f>
        <v>3413</v>
      </c>
      <c r="AD44" s="135">
        <f>'★決算統計　普通税'!AW46</f>
        <v>0</v>
      </c>
      <c r="AE44" s="37">
        <f>'★決算統計　普通税'!AX46</f>
        <v>3413</v>
      </c>
      <c r="AF44" s="124">
        <f>'★決算統計　普通税'!BA46</f>
        <v>3413</v>
      </c>
      <c r="AG44" s="31">
        <f>'★決算統計　普通税'!BB46</f>
        <v>0</v>
      </c>
      <c r="AH44" s="124">
        <f>'★決算統計　普通税'!BC46</f>
        <v>3413</v>
      </c>
      <c r="AI44" s="127">
        <f>'★徴収率　普通税'!R46</f>
        <v>100</v>
      </c>
      <c r="AJ44" s="142">
        <f>IF('★徴収率　普通税'!S46="－",0,'★徴収率　普通税'!S46)</f>
        <v>0</v>
      </c>
      <c r="AK44" s="142">
        <f>'★徴収率　普通税'!T46</f>
        <v>100</v>
      </c>
      <c r="AL44" s="135">
        <f>'★決算統計　普通税'!BE46</f>
        <v>22926</v>
      </c>
      <c r="AM44" s="37">
        <f>'★決算統計　普通税'!BF46</f>
        <v>0</v>
      </c>
      <c r="AN44" s="135">
        <f>'★決算統計　普通税'!BG46</f>
        <v>22926</v>
      </c>
      <c r="AO44" s="31">
        <f>'★決算統計　普通税'!BJ46</f>
        <v>22776</v>
      </c>
      <c r="AP44" s="124">
        <f>'★決算統計　普通税'!BK46</f>
        <v>0</v>
      </c>
      <c r="AQ44" s="31">
        <f>'★決算統計　普通税'!BL46</f>
        <v>22776</v>
      </c>
      <c r="AR44" s="142">
        <f>'★徴収率　普通税'!U46</f>
        <v>99.345721015440986</v>
      </c>
      <c r="AS44" s="127">
        <f>'★徴収率　普通税'!V46</f>
        <v>0</v>
      </c>
      <c r="AT44" s="142">
        <f>'★徴収率　普通税'!W46</f>
        <v>99.345721015440986</v>
      </c>
      <c r="AU44" s="37">
        <f>'★決算統計　普通税'!BN46</f>
        <v>18043</v>
      </c>
      <c r="AV44" s="135">
        <f>'★決算統計　普通税'!BO46</f>
        <v>0</v>
      </c>
      <c r="AW44" s="135">
        <f>'★決算統計　普通税'!BP46</f>
        <v>18043</v>
      </c>
      <c r="AX44" s="124">
        <f>'★決算統計　普通税'!BS46</f>
        <v>18043</v>
      </c>
      <c r="AY44" s="31">
        <f>'★決算統計　普通税'!BT46</f>
        <v>0</v>
      </c>
      <c r="AZ44" s="124">
        <f>'★決算統計　普通税'!BU46</f>
        <v>18043</v>
      </c>
      <c r="BA44" s="127">
        <f>'★徴収率　普通税'!X46</f>
        <v>100</v>
      </c>
      <c r="BB44" s="142">
        <f>IF('★徴収率　普通税'!Y46="－",0,'★徴収率　普通税'!Y46)</f>
        <v>0</v>
      </c>
      <c r="BC44" s="127">
        <f>'★徴収率　普通税'!Z46</f>
        <v>100</v>
      </c>
      <c r="BD44" s="135">
        <f>'★決算統計　普通税'!BW46</f>
        <v>556906</v>
      </c>
      <c r="BE44" s="37">
        <f>'★決算統計　普通税'!BX46</f>
        <v>18506</v>
      </c>
      <c r="BF44" s="135">
        <f>'★決算統計　普通税'!BY46</f>
        <v>575412</v>
      </c>
      <c r="BG44" s="31">
        <f>'★決算統計　普通税'!CB46</f>
        <v>551921</v>
      </c>
      <c r="BH44" s="124">
        <f>'★決算統計　普通税'!CC46</f>
        <v>3802</v>
      </c>
      <c r="BI44" s="124">
        <f>'★決算統計　普通税'!CD46</f>
        <v>555723</v>
      </c>
      <c r="BJ44" s="142">
        <f>'★徴収率　普通税'!AA46</f>
        <v>99.104875867740688</v>
      </c>
      <c r="BK44" s="127">
        <f>'★徴収率　普通税'!AB46</f>
        <v>20.544688209229438</v>
      </c>
      <c r="BL44" s="142">
        <f>'★徴収率　普通税'!AC46</f>
        <v>96.578277825279969</v>
      </c>
      <c r="BM44" s="37">
        <f>'★決算統計　普通税'!CF46</f>
        <v>556848</v>
      </c>
      <c r="BN44" s="135">
        <f>'★決算統計　普通税'!CG46</f>
        <v>18506</v>
      </c>
      <c r="BO44" s="37">
        <f>'★決算統計　普通税'!CH46</f>
        <v>575354</v>
      </c>
      <c r="BP44" s="124">
        <f>'★決算統計　普通税'!CK46</f>
        <v>551863</v>
      </c>
      <c r="BQ44" s="31">
        <f>'★決算統計　普通税'!CL46</f>
        <v>3802</v>
      </c>
      <c r="BR44" s="124">
        <f>'★決算統計　普通税'!CM46</f>
        <v>555665</v>
      </c>
      <c r="BS44" s="127">
        <f>'★徴収率　普通税'!AD46</f>
        <v>99.104782633681012</v>
      </c>
      <c r="BT44" s="142">
        <f>'★徴収率　普通税'!AE46</f>
        <v>20.544688209229438</v>
      </c>
      <c r="BU44" s="142">
        <f>'★徴収率　普通税'!AF46</f>
        <v>96.577932890012065</v>
      </c>
      <c r="BV44" s="135">
        <f>'★決算統計　普通税'!CO46</f>
        <v>107543</v>
      </c>
      <c r="BW44" s="135">
        <f>'★決算統計　普通税'!CP46</f>
        <v>6149</v>
      </c>
      <c r="BX44" s="37">
        <f>'★決算統計　普通税'!CQ46</f>
        <v>113692</v>
      </c>
      <c r="BY44" s="124">
        <f>'★決算統計　普通税'!CT46</f>
        <v>105881</v>
      </c>
      <c r="BZ44" s="31">
        <f>'★決算統計　普通税'!CU46</f>
        <v>1263</v>
      </c>
      <c r="CA44" s="124">
        <f>'★決算統計　普通税'!CV46</f>
        <v>107144</v>
      </c>
      <c r="CB44" s="127">
        <f>'★徴収率　普通税'!AG46</f>
        <v>98.454571659708208</v>
      </c>
      <c r="CC44" s="142">
        <f>'★徴収率　普通税'!AH46</f>
        <v>20.539925191087981</v>
      </c>
      <c r="CD44" s="127">
        <f>'★徴収率　普通税'!AI46</f>
        <v>94.240579812123983</v>
      </c>
      <c r="CE44" s="135">
        <f>'★決算統計　普通税'!CX46</f>
        <v>215095</v>
      </c>
      <c r="CF44" s="37">
        <f>'★決算統計　普通税'!CY46</f>
        <v>12357</v>
      </c>
      <c r="CG44" s="135">
        <f>'★決算統計　普通税'!CZ46</f>
        <v>227452</v>
      </c>
      <c r="CH44" s="124">
        <f>'★決算統計　普通税'!DC46</f>
        <v>211772</v>
      </c>
      <c r="CI44" s="31">
        <f>'★決算統計　普通税'!DD46</f>
        <v>2539</v>
      </c>
      <c r="CJ44" s="124">
        <f>'★決算統計　普通税'!DE46</f>
        <v>214311</v>
      </c>
      <c r="CK44" s="127">
        <f>'★徴収率　普通税'!AJ46</f>
        <v>98.455101234338315</v>
      </c>
      <c r="CL44" s="142">
        <f>'★徴収率　普通税'!AK46</f>
        <v>20.547058347495348</v>
      </c>
      <c r="CM44" s="127">
        <f>'★徴収率　普通税'!AL46</f>
        <v>94.222517278370816</v>
      </c>
      <c r="CN44" s="135">
        <f>'★決算統計　普通税'!DG46</f>
        <v>234210</v>
      </c>
      <c r="CO44" s="37">
        <f>'★決算統計　普通税'!DH46</f>
        <v>0</v>
      </c>
      <c r="CP44" s="135">
        <f>'★決算統計　普通税'!DI46</f>
        <v>234210</v>
      </c>
      <c r="CQ44" s="31">
        <f>'★決算統計　普通税'!DL46</f>
        <v>234210</v>
      </c>
      <c r="CR44" s="124">
        <f>'★決算統計　普通税'!DM46</f>
        <v>0</v>
      </c>
      <c r="CS44" s="124">
        <f>'★決算統計　普通税'!DN46</f>
        <v>234210</v>
      </c>
      <c r="CT44" s="142">
        <f>IF('★徴収率　普通税'!AM46="－",0,'★徴収率　普通税'!AM46)</f>
        <v>100</v>
      </c>
      <c r="CU44" s="127">
        <f>IF('★徴収率　普通税'!AN46="－",0,'★徴収率　普通税'!AN46)</f>
        <v>0</v>
      </c>
      <c r="CV44" s="142">
        <f>IF('★徴収率　普通税'!AO46="－",0,'★徴収率　普通税'!AO46)</f>
        <v>100</v>
      </c>
      <c r="CW44" s="37">
        <f>'★決算統計　普通税'!DP46</f>
        <v>58</v>
      </c>
      <c r="CX44" s="135">
        <f>'★決算統計　普通税'!DQ46</f>
        <v>0</v>
      </c>
      <c r="CY44" s="37">
        <f>'★決算統計　普通税'!DR46</f>
        <v>58</v>
      </c>
      <c r="CZ44" s="124">
        <f>'★決算統計　普通税'!DU46</f>
        <v>58</v>
      </c>
      <c r="DA44" s="31">
        <f>'★決算統計　普通税'!DV46</f>
        <v>0</v>
      </c>
      <c r="DB44" s="124">
        <f>'★決算統計　普通税'!DW46</f>
        <v>58</v>
      </c>
      <c r="DC44" s="127">
        <f>IF('★徴収率　普通税'!AP46="－",0,'★徴収率　普通税'!AP46)</f>
        <v>100</v>
      </c>
      <c r="DD44" s="142">
        <f>IF('★徴収率　普通税'!AQ46="－",0,'★徴収率　普通税'!AQ46)</f>
        <v>0</v>
      </c>
      <c r="DE44" s="142">
        <f>IF('★徴収率　普通税'!AR46="－",0,'★徴収率　普通税'!AR46)</f>
        <v>100</v>
      </c>
      <c r="DF44" s="152" t="s">
        <v>258</v>
      </c>
      <c r="DG44" s="152" t="s">
        <v>258</v>
      </c>
      <c r="DH44" s="37">
        <f>'★決算統計　普通税'!EA46</f>
        <v>46243</v>
      </c>
      <c r="DI44" s="152" t="s">
        <v>258</v>
      </c>
      <c r="DJ44" s="128" t="s">
        <v>258</v>
      </c>
      <c r="DK44" s="124">
        <f>'★決算統計　普通税'!EF46</f>
        <v>45782</v>
      </c>
      <c r="DL44" s="127" t="str">
        <f>'★徴収率　普通税'!AS46</f>
        <v>－</v>
      </c>
      <c r="DM44" s="142" t="str">
        <f>'★徴収率　普通税'!AT46</f>
        <v>－</v>
      </c>
      <c r="DN44" s="142">
        <f>'★徴収率　普通税'!AU46</f>
        <v>99.00309235992475</v>
      </c>
      <c r="DO44" s="152" t="s">
        <v>258</v>
      </c>
      <c r="DP44" s="128" t="s">
        <v>258</v>
      </c>
      <c r="DQ44" s="124">
        <f>'★決算統計　普通税'!EJ46</f>
        <v>3345</v>
      </c>
      <c r="DR44" s="128" t="s">
        <v>258</v>
      </c>
      <c r="DS44" s="152" t="s">
        <v>258</v>
      </c>
      <c r="DT44" s="31">
        <f>'★決算統計　普通税'!EO46</f>
        <v>3345</v>
      </c>
      <c r="DU44" s="142" t="str">
        <f>'★徴収率　普通税'!AV46</f>
        <v>－</v>
      </c>
      <c r="DV44" s="127" t="str">
        <f>'★徴収率　普通税'!AW46</f>
        <v>－</v>
      </c>
      <c r="DW44" s="142">
        <f>'★徴収率　普通税'!AX46</f>
        <v>100</v>
      </c>
      <c r="DX44" s="31">
        <f>'★決算統計　普通税'!EQ46</f>
        <v>42679</v>
      </c>
      <c r="DY44" s="124">
        <f>'★決算統計　普通税'!ER46</f>
        <v>219</v>
      </c>
      <c r="DZ44" s="31">
        <f>'★決算統計　普通税'!ES46</f>
        <v>42898</v>
      </c>
      <c r="EA44" s="124">
        <f>'★決算統計　普通税'!EV46</f>
        <v>42397</v>
      </c>
      <c r="EB44" s="31">
        <f>'★決算統計　普通税'!EW46</f>
        <v>40</v>
      </c>
      <c r="EC44" s="124">
        <f>'★決算統計　普通税'!EX46</f>
        <v>42437</v>
      </c>
      <c r="ED44" s="127">
        <f>'★徴収率　普通税'!AY46</f>
        <v>99.339253497036012</v>
      </c>
      <c r="EE44" s="142">
        <f>'★徴収率　普通税'!AZ46</f>
        <v>18.264840182648399</v>
      </c>
      <c r="EF44" s="127">
        <f>'★徴収率　普通税'!BA46</f>
        <v>98.925357825539649</v>
      </c>
      <c r="EG44" s="135">
        <f>'★決算統計　普通税'!EZ46</f>
        <v>55875</v>
      </c>
      <c r="EH44" s="37">
        <f>'★決算統計　普通税'!FA46</f>
        <v>0</v>
      </c>
      <c r="EI44" s="135">
        <f>'★決算統計　普通税'!FB46</f>
        <v>55875</v>
      </c>
      <c r="EJ44" s="31">
        <f>'★決算統計　普通税'!FE46</f>
        <v>55875</v>
      </c>
      <c r="EK44" s="124">
        <f>'★決算統計　普通税'!FF46</f>
        <v>0</v>
      </c>
      <c r="EL44" s="31">
        <f>'★決算統計　普通税'!FG46</f>
        <v>55875</v>
      </c>
      <c r="EM44" s="142">
        <f>'★徴収率　普通税'!BB46</f>
        <v>100</v>
      </c>
      <c r="EN44" s="127">
        <f>IF('★徴収率　普通税'!BC46="－",0,'★徴収率　普通税'!BC46)</f>
        <v>0</v>
      </c>
      <c r="EO44" s="142">
        <f>'★徴収率　普通税'!BD46</f>
        <v>100</v>
      </c>
      <c r="EP44" s="37">
        <f>'★決算統計　普通税'!FR46</f>
        <v>0</v>
      </c>
      <c r="EQ44" s="135">
        <f>'★決算統計　普通税'!FS46</f>
        <v>0</v>
      </c>
      <c r="ER44" s="37">
        <f>'★決算統計　普通税'!FT46</f>
        <v>0</v>
      </c>
      <c r="ES44" s="124">
        <f>'★決算統計　普通税'!FW46</f>
        <v>0</v>
      </c>
      <c r="ET44" s="31">
        <f>'★決算統計　普通税'!FX46</f>
        <v>0</v>
      </c>
      <c r="EU44" s="124">
        <f>'★決算統計　普通税'!FY46</f>
        <v>0</v>
      </c>
      <c r="EV44" s="127">
        <f>IF('★徴収率　普通税'!BH46="－",0,'★徴収率　普通税'!BH46)</f>
        <v>0</v>
      </c>
      <c r="EW44" s="142">
        <f>IF('★徴収率　普通税'!BI46="－",0,'★徴収率　普通税'!BI46)</f>
        <v>0</v>
      </c>
      <c r="EX44" s="127">
        <f>IF('★徴収率　普通税'!BJ46="－",0,'★徴収率　普通税'!BJ46)</f>
        <v>0</v>
      </c>
      <c r="EY44" s="156" t="s">
        <v>258</v>
      </c>
      <c r="EZ44" s="129" t="s">
        <v>258</v>
      </c>
      <c r="FA44" s="156" t="s">
        <v>258</v>
      </c>
      <c r="FB44" s="130" t="s">
        <v>258</v>
      </c>
      <c r="FC44" s="157" t="s">
        <v>258</v>
      </c>
      <c r="FD44" s="130" t="s">
        <v>258</v>
      </c>
      <c r="FE44" s="158" t="s">
        <v>258</v>
      </c>
      <c r="FF44" s="131" t="s">
        <v>258</v>
      </c>
      <c r="FG44" s="158" t="s">
        <v>258</v>
      </c>
      <c r="FH44" s="37">
        <f>'★決算統計　目的税'!U46</f>
        <v>3396</v>
      </c>
      <c r="FI44" s="135">
        <f>'★決算統計　目的税'!V46</f>
        <v>0</v>
      </c>
      <c r="FJ44" s="37">
        <f>'★決算統計　目的税'!W46</f>
        <v>3396</v>
      </c>
      <c r="FK44" s="135">
        <f>'★決算統計　目的税'!Z46</f>
        <v>3396</v>
      </c>
      <c r="FL44" s="134">
        <f>'★決算統計　目的税'!AA46</f>
        <v>0</v>
      </c>
      <c r="FM44" s="135">
        <f>'★決算統計　目的税'!AB46</f>
        <v>3396</v>
      </c>
      <c r="FN44" s="130">
        <f>'★徴収率　目的税'!I46</f>
        <v>100</v>
      </c>
      <c r="FO44" s="158">
        <f>IF('★徴収率　目的税'!J46="－",0,'★徴収率　目的税'!J46)</f>
        <v>0</v>
      </c>
      <c r="FP44" s="130">
        <f>'★徴収率　目的税'!K46</f>
        <v>100</v>
      </c>
      <c r="FQ44" s="157" t="s">
        <v>258</v>
      </c>
      <c r="FR44" s="130" t="s">
        <v>258</v>
      </c>
      <c r="FS44" s="157" t="s">
        <v>258</v>
      </c>
      <c r="FT44" s="130" t="s">
        <v>258</v>
      </c>
      <c r="FU44" s="157" t="s">
        <v>258</v>
      </c>
      <c r="FV44" s="130" t="s">
        <v>258</v>
      </c>
      <c r="FW44" s="157" t="s">
        <v>258</v>
      </c>
      <c r="FX44" s="130" t="s">
        <v>258</v>
      </c>
      <c r="FY44" s="157" t="s">
        <v>258</v>
      </c>
      <c r="FZ44" s="130" t="s">
        <v>258</v>
      </c>
      <c r="GA44" s="157" t="s">
        <v>258</v>
      </c>
      <c r="GB44" s="130" t="s">
        <v>258</v>
      </c>
      <c r="GC44" s="157" t="s">
        <v>258</v>
      </c>
      <c r="GD44" s="130" t="s">
        <v>258</v>
      </c>
      <c r="GE44" s="157" t="s">
        <v>258</v>
      </c>
      <c r="GF44" s="130" t="s">
        <v>258</v>
      </c>
      <c r="GG44" s="157" t="s">
        <v>258</v>
      </c>
      <c r="GH44" s="130" t="s">
        <v>258</v>
      </c>
      <c r="GI44" s="156" t="s">
        <v>258</v>
      </c>
      <c r="GJ44" s="129" t="s">
        <v>258</v>
      </c>
      <c r="GK44" s="156" t="s">
        <v>258</v>
      </c>
      <c r="GL44" s="130" t="s">
        <v>258</v>
      </c>
      <c r="GM44" s="157" t="s">
        <v>258</v>
      </c>
      <c r="GN44" s="130" t="s">
        <v>258</v>
      </c>
      <c r="GO44" s="158" t="s">
        <v>258</v>
      </c>
      <c r="GP44" s="131" t="s">
        <v>258</v>
      </c>
      <c r="GQ44" s="158" t="s">
        <v>258</v>
      </c>
      <c r="GR44" s="31">
        <f>'★決算統計　目的税'!DG46</f>
        <v>1071751</v>
      </c>
      <c r="GS44" s="124">
        <f>'★決算統計　目的税'!DH46</f>
        <v>30182</v>
      </c>
      <c r="GT44" s="31">
        <f>'★決算統計　目的税'!DI46</f>
        <v>1105278</v>
      </c>
      <c r="GU44" s="124">
        <f>'★決算統計　目的税'!DL46</f>
        <v>1062381</v>
      </c>
      <c r="GV44" s="31">
        <f>'★決算統計　目的税'!DM46</f>
        <v>6343</v>
      </c>
      <c r="GW44" s="124">
        <f>'★決算統計　目的税'!DN46</f>
        <v>1072069</v>
      </c>
      <c r="GX44" s="127">
        <f>'★徴収率　目的税'!AM46</f>
        <v>99.125729763723101</v>
      </c>
      <c r="GY44" s="142">
        <f>'★徴収率　目的税'!AN46</f>
        <v>21.015837253992444</v>
      </c>
      <c r="GZ44" s="127">
        <f>'★徴収率　目的税'!AO46</f>
        <v>96.995416537739828</v>
      </c>
      <c r="HA44" s="135">
        <f>'★決算統計　目的税'!DP46</f>
        <v>297176</v>
      </c>
      <c r="HB44" s="37">
        <f>'★決算統計　目的税'!DQ46</f>
        <v>91354</v>
      </c>
      <c r="HC44" s="135">
        <f>'★決算統計　目的税'!DR46</f>
        <v>388530</v>
      </c>
      <c r="HD44" s="37">
        <f>'★決算統計　目的税'!DU46</f>
        <v>279475</v>
      </c>
      <c r="HE44" s="135">
        <f>'★決算統計　目的税'!DV46</f>
        <v>15118</v>
      </c>
      <c r="HF44" s="37">
        <f>'★決算統計　目的税'!DW46</f>
        <v>294593</v>
      </c>
      <c r="HG44" s="158">
        <f>IF('★徴収率　目的税'!AP46="－",0,'★徴収率　目的税'!AP46)</f>
        <v>94.043597060327883</v>
      </c>
      <c r="HH44" s="131">
        <f>IF('★徴収率　目的税'!AQ46="－",0,'★徴収率　目的税'!AQ46)</f>
        <v>16.548810123256782</v>
      </c>
      <c r="HI44" s="158">
        <f>IF('★徴収率　目的税'!AR46="－",0,'★徴収率　目的税'!AR46)</f>
        <v>75.822459012174093</v>
      </c>
      <c r="HJ44" s="133" t="s">
        <v>258</v>
      </c>
      <c r="HK44" s="154" t="s">
        <v>258</v>
      </c>
      <c r="HL44" s="133" t="s">
        <v>258</v>
      </c>
      <c r="HM44" s="154" t="s">
        <v>258</v>
      </c>
      <c r="HN44" s="133" t="s">
        <v>258</v>
      </c>
      <c r="HO44" s="154" t="s">
        <v>258</v>
      </c>
      <c r="HP44" s="131" t="str">
        <f>'★徴収率　目的税'!AS46</f>
        <v>－</v>
      </c>
      <c r="HQ44" s="158" t="str">
        <f>'★徴収率　目的税'!AT46</f>
        <v>－</v>
      </c>
      <c r="HR44" s="158" t="str">
        <f>'★徴収率　目的税'!AU46</f>
        <v>－</v>
      </c>
    </row>
    <row r="45" spans="1:226">
      <c r="A45" s="124" t="s">
        <v>42</v>
      </c>
      <c r="B45" s="135">
        <f>'★決算統計　普通税'!U47</f>
        <v>950251</v>
      </c>
      <c r="C45" s="135">
        <f>'★決算統計　普通税'!V47</f>
        <v>18606</v>
      </c>
      <c r="D45" s="135">
        <f>'★決算統計　普通税'!W47</f>
        <v>968857</v>
      </c>
      <c r="E45" s="137">
        <f>'★決算統計　普通税'!Z47</f>
        <v>939322</v>
      </c>
      <c r="F45" s="137">
        <f>'★決算統計　普通税'!AA47</f>
        <v>6922</v>
      </c>
      <c r="G45" s="137">
        <f>'★決算統計　普通税'!AB47</f>
        <v>946244</v>
      </c>
      <c r="H45" s="139">
        <f>'★徴収率　普通税'!I47</f>
        <v>98.849882820433749</v>
      </c>
      <c r="I45" s="139">
        <f>'★徴収率　普通税'!J47</f>
        <v>37.203052778673545</v>
      </c>
      <c r="J45" s="139">
        <f>'★徴収率　普通税'!K47</f>
        <v>97.666012631379033</v>
      </c>
      <c r="K45" s="135">
        <f>'★決算統計　普通税'!AD47</f>
        <v>26761</v>
      </c>
      <c r="L45" s="135">
        <f>'★決算統計　普通税'!AE47</f>
        <v>617</v>
      </c>
      <c r="M45" s="135">
        <f>'★決算統計　普通税'!AF47</f>
        <v>27378</v>
      </c>
      <c r="N45" s="124">
        <f>'★決算統計　普通税'!AI47</f>
        <v>26369</v>
      </c>
      <c r="O45" s="124">
        <f>'★決算統計　普通税'!AJ47</f>
        <v>228</v>
      </c>
      <c r="P45" s="124">
        <f>'★決算統計　普通税'!AK47</f>
        <v>26597</v>
      </c>
      <c r="Q45" s="142">
        <f>'★徴収率　普通税'!L47</f>
        <v>98.535181794402305</v>
      </c>
      <c r="R45" s="142">
        <f>'★徴収率　普通税'!M47</f>
        <v>36.95299837925446</v>
      </c>
      <c r="S45" s="142">
        <f>'★徴収率　普通税'!N47</f>
        <v>97.147344583242017</v>
      </c>
      <c r="T45" s="145">
        <f>'★決算統計　普通税'!AM47</f>
        <v>758195</v>
      </c>
      <c r="U45" s="135">
        <f>'★決算統計　普通税'!AN47</f>
        <v>17481</v>
      </c>
      <c r="V45" s="37">
        <f>'★決算統計　普通税'!AO47</f>
        <v>775676</v>
      </c>
      <c r="W45" s="124">
        <f>'★決算統計　普通税'!AR47</f>
        <v>747136</v>
      </c>
      <c r="X45" s="124">
        <f>'★決算統計　普通税'!AS47</f>
        <v>6474</v>
      </c>
      <c r="Y45" s="124">
        <f>'★決算統計　普通税'!AT47</f>
        <v>753610</v>
      </c>
      <c r="Z45" s="142">
        <f>'★徴収率　普通税'!O47</f>
        <v>98.541404256161016</v>
      </c>
      <c r="AA45" s="127">
        <f>'★徴収率　普通税'!P47</f>
        <v>37.03449459413077</v>
      </c>
      <c r="AB45" s="142">
        <f>'★徴収率　普通税'!Q47</f>
        <v>97.155255544840884</v>
      </c>
      <c r="AC45" s="37">
        <f>'★決算統計　普通税'!AV47</f>
        <v>2947</v>
      </c>
      <c r="AD45" s="135">
        <f>'★決算統計　普通税'!AW47</f>
        <v>0</v>
      </c>
      <c r="AE45" s="37">
        <f>'★決算統計　普通税'!AX47</f>
        <v>2947</v>
      </c>
      <c r="AF45" s="124">
        <f>'★決算統計　普通税'!BA47</f>
        <v>2947</v>
      </c>
      <c r="AG45" s="31">
        <f>'★決算統計　普通税'!BB47</f>
        <v>0</v>
      </c>
      <c r="AH45" s="124">
        <f>'★決算統計　普通税'!BC47</f>
        <v>2947</v>
      </c>
      <c r="AI45" s="127">
        <f>'★徴収率　普通税'!R47</f>
        <v>100</v>
      </c>
      <c r="AJ45" s="142">
        <f>IF('★徴収率　普通税'!S47="－",0,'★徴収率　普通税'!S47)</f>
        <v>0</v>
      </c>
      <c r="AK45" s="142">
        <f>'★徴収率　普通税'!T47</f>
        <v>100</v>
      </c>
      <c r="AL45" s="135">
        <f>'★決算統計　普通税'!BE47</f>
        <v>49632</v>
      </c>
      <c r="AM45" s="37">
        <f>'★決算統計　普通税'!BF47</f>
        <v>25</v>
      </c>
      <c r="AN45" s="135">
        <f>'★決算統計　普通税'!BG47</f>
        <v>49657</v>
      </c>
      <c r="AO45" s="31">
        <f>'★決算統計　普通税'!BJ47</f>
        <v>49788</v>
      </c>
      <c r="AP45" s="124">
        <f>'★決算統計　普通税'!BK47</f>
        <v>11</v>
      </c>
      <c r="AQ45" s="31">
        <f>'★決算統計　普通税'!BL47</f>
        <v>49799</v>
      </c>
      <c r="AR45" s="142">
        <f>'★徴収率　普通税'!U47</f>
        <v>100.31431334622825</v>
      </c>
      <c r="AS45" s="127">
        <f>'★徴収率　普通税'!V47</f>
        <v>44</v>
      </c>
      <c r="AT45" s="142">
        <f>'★徴収率　普通税'!W47</f>
        <v>100.28596169724308</v>
      </c>
      <c r="AU45" s="37">
        <f>'★決算統計　普通税'!BN47</f>
        <v>115663</v>
      </c>
      <c r="AV45" s="135">
        <f>'★決算統計　普通税'!BO47</f>
        <v>483</v>
      </c>
      <c r="AW45" s="135">
        <f>'★決算統計　普通税'!BP47</f>
        <v>116146</v>
      </c>
      <c r="AX45" s="124">
        <f>'★決算統計　普通税'!BS47</f>
        <v>116029</v>
      </c>
      <c r="AY45" s="31">
        <f>'★決算統計　普通税'!BT47</f>
        <v>209</v>
      </c>
      <c r="AZ45" s="124">
        <f>'★決算統計　普通税'!BU47</f>
        <v>116238</v>
      </c>
      <c r="BA45" s="127">
        <f>'★徴収率　普通税'!X47</f>
        <v>100.31643654409794</v>
      </c>
      <c r="BB45" s="142">
        <f>IF('★徴収率　普通税'!Y47="－",0,'★徴収率　普通税'!Y47)</f>
        <v>43.271221532091097</v>
      </c>
      <c r="BC45" s="127">
        <f>'★徴収率　普通税'!Z47</f>
        <v>100.07921064866633</v>
      </c>
      <c r="BD45" s="135">
        <f>'★決算統計　普通税'!BW47</f>
        <v>1085394</v>
      </c>
      <c r="BE45" s="37">
        <f>'★決算統計　普通税'!BX47</f>
        <v>17383</v>
      </c>
      <c r="BF45" s="135">
        <f>'★決算統計　普通税'!BY47</f>
        <v>1102777</v>
      </c>
      <c r="BG45" s="31">
        <f>'★決算統計　普通税'!CB47</f>
        <v>1076485</v>
      </c>
      <c r="BH45" s="124">
        <f>'★決算統計　普通税'!CC47</f>
        <v>5283</v>
      </c>
      <c r="BI45" s="124">
        <f>'★決算統計　普通税'!CD47</f>
        <v>1081768</v>
      </c>
      <c r="BJ45" s="142">
        <f>'★徴収率　普通税'!AA47</f>
        <v>99.179192072187618</v>
      </c>
      <c r="BK45" s="127">
        <f>'★徴収率　普通税'!AB47</f>
        <v>30.391762066386701</v>
      </c>
      <c r="BL45" s="142">
        <f>'★徴収率　普通税'!AC47</f>
        <v>98.094900419577129</v>
      </c>
      <c r="BM45" s="37">
        <f>'★決算統計　普通税'!CF47</f>
        <v>1073987</v>
      </c>
      <c r="BN45" s="135">
        <f>'★決算統計　普通税'!CG47</f>
        <v>17383</v>
      </c>
      <c r="BO45" s="37">
        <f>'★決算統計　普通税'!CH47</f>
        <v>1091370</v>
      </c>
      <c r="BP45" s="124">
        <f>'★決算統計　普通税'!CK47</f>
        <v>1065078</v>
      </c>
      <c r="BQ45" s="31">
        <f>'★決算統計　普通税'!CL47</f>
        <v>5283</v>
      </c>
      <c r="BR45" s="124">
        <f>'★決算統計　普通税'!CM47</f>
        <v>1070361</v>
      </c>
      <c r="BS45" s="127">
        <f>'★徴収率　普通税'!AD47</f>
        <v>99.170474130506236</v>
      </c>
      <c r="BT45" s="142">
        <f>'★徴収率　普通税'!AE47</f>
        <v>30.391762066386701</v>
      </c>
      <c r="BU45" s="142">
        <f>'★徴収率　普通税'!AF47</f>
        <v>98.074988317435881</v>
      </c>
      <c r="BV45" s="135">
        <f>'★決算統計　普通税'!CO47</f>
        <v>501814</v>
      </c>
      <c r="BW45" s="135">
        <f>'★決算統計　普通税'!CP47</f>
        <v>8122</v>
      </c>
      <c r="BX45" s="37">
        <f>'★決算統計　普通税'!CQ47</f>
        <v>509936</v>
      </c>
      <c r="BY45" s="124">
        <f>'★決算統計　普通税'!CT47</f>
        <v>497651</v>
      </c>
      <c r="BZ45" s="31">
        <f>'★決算統計　普通税'!CU47</f>
        <v>2469</v>
      </c>
      <c r="CA45" s="124">
        <f>'★決算統計　普通税'!CV47</f>
        <v>500120</v>
      </c>
      <c r="CB45" s="127">
        <f>'★徴収率　普通税'!AG47</f>
        <v>99.170409753414617</v>
      </c>
      <c r="CC45" s="142">
        <f>'★徴収率　普通税'!AH47</f>
        <v>30.398916523023882</v>
      </c>
      <c r="CD45" s="127">
        <f>'★徴収率　普通税'!AI47</f>
        <v>98.075052555614818</v>
      </c>
      <c r="CE45" s="135">
        <f>'★決算統計　普通税'!CX47</f>
        <v>404985</v>
      </c>
      <c r="CF45" s="37">
        <f>'★決算統計　普通税'!CY47</f>
        <v>6555</v>
      </c>
      <c r="CG45" s="135">
        <f>'★決算統計　普通税'!CZ47</f>
        <v>411540</v>
      </c>
      <c r="CH45" s="124">
        <f>'★決算統計　普通税'!DC47</f>
        <v>401625</v>
      </c>
      <c r="CI45" s="31">
        <f>'★決算統計　普通税'!DD47</f>
        <v>1992</v>
      </c>
      <c r="CJ45" s="124">
        <f>'★決算統計　普通税'!DE47</f>
        <v>403617</v>
      </c>
      <c r="CK45" s="127">
        <f>'★徴収率　普通税'!AJ47</f>
        <v>99.170339642208972</v>
      </c>
      <c r="CL45" s="142">
        <f>'★徴収率　普通税'!AK47</f>
        <v>30.389016018306634</v>
      </c>
      <c r="CM45" s="127">
        <f>'★徴収率　普通税'!AL47</f>
        <v>98.07479224376732</v>
      </c>
      <c r="CN45" s="135">
        <f>'★決算統計　普通税'!DG47</f>
        <v>167188</v>
      </c>
      <c r="CO45" s="37">
        <f>'★決算統計　普通税'!DH47</f>
        <v>2706</v>
      </c>
      <c r="CP45" s="135">
        <f>'★決算統計　普通税'!DI47</f>
        <v>169894</v>
      </c>
      <c r="CQ45" s="31">
        <f>'★決算統計　普通税'!DL47</f>
        <v>165802</v>
      </c>
      <c r="CR45" s="124">
        <f>'★決算統計　普通税'!DM47</f>
        <v>822</v>
      </c>
      <c r="CS45" s="124">
        <f>'★決算統計　普通税'!DN47</f>
        <v>166624</v>
      </c>
      <c r="CT45" s="142">
        <f>IF('★徴収率　普通税'!AM47="－",0,'★徴収率　普通税'!AM47)</f>
        <v>99.170993133478476</v>
      </c>
      <c r="CU45" s="127">
        <f>IF('★徴収率　普通税'!AN47="－",0,'★徴収率　普通税'!AN47)</f>
        <v>30.376940133037696</v>
      </c>
      <c r="CV45" s="142">
        <f>IF('★徴収率　普通税'!AO47="－",0,'★徴収率　普通税'!AO47)</f>
        <v>98.075270462759136</v>
      </c>
      <c r="CW45" s="37">
        <f>'★決算統計　普通税'!DP47</f>
        <v>11407</v>
      </c>
      <c r="CX45" s="135">
        <f>'★決算統計　普通税'!DQ47</f>
        <v>0</v>
      </c>
      <c r="CY45" s="37">
        <f>'★決算統計　普通税'!DR47</f>
        <v>11407</v>
      </c>
      <c r="CZ45" s="124">
        <f>'★決算統計　普通税'!DU47</f>
        <v>11407</v>
      </c>
      <c r="DA45" s="31">
        <f>'★決算統計　普通税'!DV47</f>
        <v>0</v>
      </c>
      <c r="DB45" s="124">
        <f>'★決算統計　普通税'!DW47</f>
        <v>11407</v>
      </c>
      <c r="DC45" s="127">
        <f>IF('★徴収率　普通税'!AP47="－",0,'★徴収率　普通税'!AP47)</f>
        <v>100</v>
      </c>
      <c r="DD45" s="142">
        <f>IF('★徴収率　普通税'!AQ47="－",0,'★徴収率　普通税'!AQ47)</f>
        <v>0</v>
      </c>
      <c r="DE45" s="142">
        <f>IF('★徴収率　普通税'!AR47="－",0,'★徴収率　普通税'!AR47)</f>
        <v>100</v>
      </c>
      <c r="DF45" s="152" t="s">
        <v>258</v>
      </c>
      <c r="DG45" s="152" t="s">
        <v>258</v>
      </c>
      <c r="DH45" s="37">
        <f>'★決算統計　普通税'!EA47</f>
        <v>45819</v>
      </c>
      <c r="DI45" s="152" t="s">
        <v>258</v>
      </c>
      <c r="DJ45" s="128" t="s">
        <v>258</v>
      </c>
      <c r="DK45" s="124">
        <f>'★決算統計　普通税'!EF47</f>
        <v>43518</v>
      </c>
      <c r="DL45" s="127" t="str">
        <f>'★徴収率　普通税'!AS47</f>
        <v>－</v>
      </c>
      <c r="DM45" s="142" t="str">
        <f>'★徴収率　普通税'!AT47</f>
        <v>－</v>
      </c>
      <c r="DN45" s="142">
        <f>'★徴収率　普通税'!AU47</f>
        <v>94.978065867871408</v>
      </c>
      <c r="DO45" s="152" t="s">
        <v>258</v>
      </c>
      <c r="DP45" s="128" t="s">
        <v>258</v>
      </c>
      <c r="DQ45" s="124">
        <f>'★決算統計　普通税'!EJ47</f>
        <v>2501</v>
      </c>
      <c r="DR45" s="128" t="s">
        <v>258</v>
      </c>
      <c r="DS45" s="152" t="s">
        <v>258</v>
      </c>
      <c r="DT45" s="31">
        <f>'★決算統計　普通税'!EO47</f>
        <v>2501</v>
      </c>
      <c r="DU45" s="142" t="str">
        <f>'★徴収率　普通税'!AV47</f>
        <v>－</v>
      </c>
      <c r="DV45" s="127" t="str">
        <f>'★徴収率　普通税'!AW47</f>
        <v>－</v>
      </c>
      <c r="DW45" s="142">
        <f>'★徴収率　普通税'!AX47</f>
        <v>100</v>
      </c>
      <c r="DX45" s="31">
        <f>'★決算統計　普通税'!EQ47</f>
        <v>41633</v>
      </c>
      <c r="DY45" s="124">
        <f>'★決算統計　普通税'!ER47</f>
        <v>1685</v>
      </c>
      <c r="DZ45" s="31">
        <f>'★決算統計　普通税'!ES47</f>
        <v>43318</v>
      </c>
      <c r="EA45" s="124">
        <f>'★決算統計　普通税'!EV47</f>
        <v>40539</v>
      </c>
      <c r="EB45" s="31">
        <f>'★決算統計　普通税'!EW47</f>
        <v>478</v>
      </c>
      <c r="EC45" s="124">
        <f>'★決算統計　普通税'!EX47</f>
        <v>41017</v>
      </c>
      <c r="ED45" s="127">
        <f>'★徴収率　普通税'!AY47</f>
        <v>97.372276799654117</v>
      </c>
      <c r="EE45" s="142">
        <f>'★徴収率　普通税'!AZ47</f>
        <v>28.367952522255191</v>
      </c>
      <c r="EF45" s="127">
        <f>'★徴収率　普通税'!BA47</f>
        <v>94.688120411838042</v>
      </c>
      <c r="EG45" s="135">
        <f>'★決算統計　普通税'!EZ47</f>
        <v>131127</v>
      </c>
      <c r="EH45" s="37">
        <f>'★決算統計　普通税'!FA47</f>
        <v>0</v>
      </c>
      <c r="EI45" s="135">
        <f>'★決算統計　普通税'!FB47</f>
        <v>131127</v>
      </c>
      <c r="EJ45" s="31">
        <f>'★決算統計　普通税'!FE47</f>
        <v>131127</v>
      </c>
      <c r="EK45" s="124">
        <f>'★決算統計　普通税'!FF47</f>
        <v>0</v>
      </c>
      <c r="EL45" s="31">
        <f>'★決算統計　普通税'!FG47</f>
        <v>131127</v>
      </c>
      <c r="EM45" s="142">
        <f>'★徴収率　普通税'!BB47</f>
        <v>100</v>
      </c>
      <c r="EN45" s="127">
        <f>IF('★徴収率　普通税'!BC47="－",0,'★徴収率　普通税'!BC47)</f>
        <v>0</v>
      </c>
      <c r="EO45" s="142">
        <f>'★徴収率　普通税'!BD47</f>
        <v>100</v>
      </c>
      <c r="EP45" s="37">
        <f>'★決算統計　普通税'!FR47</f>
        <v>0</v>
      </c>
      <c r="EQ45" s="135">
        <f>'★決算統計　普通税'!FS47</f>
        <v>0</v>
      </c>
      <c r="ER45" s="37">
        <f>'★決算統計　普通税'!FT47</f>
        <v>0</v>
      </c>
      <c r="ES45" s="124">
        <f>'★決算統計　普通税'!FW47</f>
        <v>0</v>
      </c>
      <c r="ET45" s="31">
        <f>'★決算統計　普通税'!FX47</f>
        <v>0</v>
      </c>
      <c r="EU45" s="124">
        <f>'★決算統計　普通税'!FY47</f>
        <v>0</v>
      </c>
      <c r="EV45" s="127">
        <f>IF('★徴収率　普通税'!BH47="－",0,'★徴収率　普通税'!BH47)</f>
        <v>0</v>
      </c>
      <c r="EW45" s="142">
        <f>IF('★徴収率　普通税'!BI47="－",0,'★徴収率　普通税'!BI47)</f>
        <v>0</v>
      </c>
      <c r="EX45" s="127">
        <f>IF('★徴収率　普通税'!BJ47="－",0,'★徴収率　普通税'!BJ47)</f>
        <v>0</v>
      </c>
      <c r="EY45" s="156" t="s">
        <v>258</v>
      </c>
      <c r="EZ45" s="129" t="s">
        <v>258</v>
      </c>
      <c r="FA45" s="156" t="s">
        <v>258</v>
      </c>
      <c r="FB45" s="130" t="s">
        <v>258</v>
      </c>
      <c r="FC45" s="157" t="s">
        <v>258</v>
      </c>
      <c r="FD45" s="130" t="s">
        <v>258</v>
      </c>
      <c r="FE45" s="158" t="s">
        <v>258</v>
      </c>
      <c r="FF45" s="131" t="s">
        <v>258</v>
      </c>
      <c r="FG45" s="158" t="s">
        <v>258</v>
      </c>
      <c r="FH45" s="131" t="s">
        <v>258</v>
      </c>
      <c r="FI45" s="158" t="s">
        <v>258</v>
      </c>
      <c r="FJ45" s="131" t="s">
        <v>258</v>
      </c>
      <c r="FK45" s="158" t="s">
        <v>258</v>
      </c>
      <c r="FL45" s="131" t="s">
        <v>258</v>
      </c>
      <c r="FM45" s="158" t="s">
        <v>258</v>
      </c>
      <c r="FN45" s="130" t="str">
        <f>'★徴収率　目的税'!I47</f>
        <v>－</v>
      </c>
      <c r="FO45" s="157" t="str">
        <f>'★徴収率　目的税'!J47</f>
        <v>－</v>
      </c>
      <c r="FP45" s="130" t="str">
        <f>'★徴収率　目的税'!K47</f>
        <v>－</v>
      </c>
      <c r="FQ45" s="157" t="s">
        <v>258</v>
      </c>
      <c r="FR45" s="130" t="s">
        <v>258</v>
      </c>
      <c r="FS45" s="157" t="s">
        <v>258</v>
      </c>
      <c r="FT45" s="130" t="s">
        <v>258</v>
      </c>
      <c r="FU45" s="157" t="s">
        <v>258</v>
      </c>
      <c r="FV45" s="130" t="s">
        <v>258</v>
      </c>
      <c r="FW45" s="157" t="s">
        <v>258</v>
      </c>
      <c r="FX45" s="130" t="s">
        <v>258</v>
      </c>
      <c r="FY45" s="157" t="s">
        <v>258</v>
      </c>
      <c r="FZ45" s="31">
        <f>'★決算統計　目的税'!AM47</f>
        <v>226320</v>
      </c>
      <c r="GA45" s="124">
        <f>'★決算統計　目的税'!AN47</f>
        <v>3733</v>
      </c>
      <c r="GB45" s="31">
        <f>'★決算統計　目的税'!AO47</f>
        <v>230053</v>
      </c>
      <c r="GC45" s="124">
        <f>'★決算統計　目的税'!AR47</f>
        <v>224441</v>
      </c>
      <c r="GD45" s="31">
        <f>'★決算統計　目的税'!AS47</f>
        <v>1134</v>
      </c>
      <c r="GE45" s="124">
        <f>'★決算統計　目的税'!AT47</f>
        <v>225575</v>
      </c>
      <c r="GF45" s="127">
        <f>'★徴収率　目的税'!O47</f>
        <v>99.169759632378927</v>
      </c>
      <c r="GG45" s="142">
        <f>'★徴収率　目的税'!P47</f>
        <v>30.37771229574069</v>
      </c>
      <c r="GH45" s="127">
        <f>'★徴収率　目的税'!Q47</f>
        <v>98.05349202140377</v>
      </c>
      <c r="GI45" s="156" t="s">
        <v>258</v>
      </c>
      <c r="GJ45" s="129" t="s">
        <v>258</v>
      </c>
      <c r="GK45" s="156" t="s">
        <v>258</v>
      </c>
      <c r="GL45" s="130" t="s">
        <v>258</v>
      </c>
      <c r="GM45" s="157" t="s">
        <v>258</v>
      </c>
      <c r="GN45" s="130" t="s">
        <v>258</v>
      </c>
      <c r="GO45" s="158" t="s">
        <v>258</v>
      </c>
      <c r="GP45" s="131" t="s">
        <v>258</v>
      </c>
      <c r="GQ45" s="158" t="s">
        <v>258</v>
      </c>
      <c r="GR45" s="31">
        <f>'★決算統計　目的税'!DG47</f>
        <v>2434725</v>
      </c>
      <c r="GS45" s="124">
        <f>'★決算統計　目的税'!DH47</f>
        <v>41407</v>
      </c>
      <c r="GT45" s="31">
        <f>'★決算統計　目的税'!DI47</f>
        <v>2478633</v>
      </c>
      <c r="GU45" s="124">
        <f>'★決算統計　目的税'!DL47</f>
        <v>2411914</v>
      </c>
      <c r="GV45" s="31">
        <f>'★決算統計　目的税'!DM47</f>
        <v>13817</v>
      </c>
      <c r="GW45" s="124">
        <f>'★決算統計　目的税'!DN47</f>
        <v>2428232</v>
      </c>
      <c r="GX45" s="127">
        <f>'★徴収率　目的税'!AM47</f>
        <v>99.063097475074187</v>
      </c>
      <c r="GY45" s="142">
        <f>'★徴収率　目的税'!AN47</f>
        <v>33.368754075397874</v>
      </c>
      <c r="GZ45" s="127">
        <f>'★徴収率　目的税'!AO47</f>
        <v>97.966580772546806</v>
      </c>
      <c r="HA45" s="135" t="s">
        <v>258</v>
      </c>
      <c r="HB45" s="37" t="s">
        <v>258</v>
      </c>
      <c r="HC45" s="135" t="s">
        <v>258</v>
      </c>
      <c r="HD45" s="37" t="s">
        <v>258</v>
      </c>
      <c r="HE45" s="135" t="s">
        <v>258</v>
      </c>
      <c r="HF45" s="37" t="s">
        <v>258</v>
      </c>
      <c r="HG45" s="157" t="s">
        <v>258</v>
      </c>
      <c r="HH45" s="130" t="s">
        <v>258</v>
      </c>
      <c r="HI45" s="157" t="s">
        <v>258</v>
      </c>
      <c r="HJ45" s="31">
        <f>'★決算統計　目的税'!DY47</f>
        <v>329350</v>
      </c>
      <c r="HK45" s="124">
        <f>'★決算統計　目的税'!DZ47</f>
        <v>41435</v>
      </c>
      <c r="HL45" s="31">
        <f>'★決算統計　目的税'!EA47</f>
        <v>370785</v>
      </c>
      <c r="HM45" s="124">
        <f>'★決算統計　目的税'!ED47</f>
        <v>307019</v>
      </c>
      <c r="HN45" s="31">
        <f>'★決算統計　目的税'!EE47</f>
        <v>17556</v>
      </c>
      <c r="HO45" s="124">
        <f>'★決算統計　目的税'!EF47</f>
        <v>324575</v>
      </c>
      <c r="HP45" s="127">
        <f>'★徴収率　目的税'!AS47</f>
        <v>93.219675117655981</v>
      </c>
      <c r="HQ45" s="142">
        <f>'★徴収率　目的税'!AT47</f>
        <v>42.369977072523227</v>
      </c>
      <c r="HR45" s="142">
        <f>'★徴収率　目的税'!AU47</f>
        <v>87.537252046334117</v>
      </c>
    </row>
    <row r="46" spans="1:226">
      <c r="A46" s="124" t="s">
        <v>2</v>
      </c>
      <c r="B46" s="135">
        <f>'★決算統計　普通税'!U48</f>
        <v>2330386</v>
      </c>
      <c r="C46" s="135">
        <f>'★決算統計　普通税'!V48</f>
        <v>36154</v>
      </c>
      <c r="D46" s="135">
        <f>'★決算統計　普通税'!W48</f>
        <v>2366540</v>
      </c>
      <c r="E46" s="137">
        <f>'★決算統計　普通税'!Z48</f>
        <v>2315905</v>
      </c>
      <c r="F46" s="137">
        <f>'★決算統計　普通税'!AA48</f>
        <v>12042</v>
      </c>
      <c r="G46" s="137">
        <f>'★決算統計　普通税'!AB48</f>
        <v>2327947</v>
      </c>
      <c r="H46" s="139">
        <f>'★徴収率　普通税'!I48</f>
        <v>99.37860079832268</v>
      </c>
      <c r="I46" s="139">
        <f>'★徴収率　普通税'!J48</f>
        <v>33.307517840349618</v>
      </c>
      <c r="J46" s="139">
        <f>'★徴収率　普通税'!K48</f>
        <v>98.369222578109813</v>
      </c>
      <c r="K46" s="135">
        <f>'★決算統計　普通税'!AD48</f>
        <v>72730</v>
      </c>
      <c r="L46" s="135">
        <f>'★決算統計　普通税'!AE48</f>
        <v>1143</v>
      </c>
      <c r="M46" s="135">
        <f>'★決算統計　普通税'!AF48</f>
        <v>73873</v>
      </c>
      <c r="N46" s="124">
        <f>'★決算統計　普通税'!AI48</f>
        <v>72258</v>
      </c>
      <c r="O46" s="124">
        <f>'★決算統計　普通税'!AJ48</f>
        <v>394</v>
      </c>
      <c r="P46" s="124">
        <f>'★決算統計　普通税'!AK48</f>
        <v>72652</v>
      </c>
      <c r="Q46" s="142">
        <f>'★徴収率　普通税'!L48</f>
        <v>99.351024336587386</v>
      </c>
      <c r="R46" s="142">
        <f>'★徴収率　普通税'!M48</f>
        <v>34.470691163604549</v>
      </c>
      <c r="S46" s="142">
        <f>'★徴収率　普通税'!N48</f>
        <v>98.347163374981378</v>
      </c>
      <c r="T46" s="145">
        <f>'★決算統計　普通税'!AM48</f>
        <v>2138939</v>
      </c>
      <c r="U46" s="135">
        <f>'★決算統計　普通税'!AN48</f>
        <v>33617</v>
      </c>
      <c r="V46" s="37">
        <f>'★決算統計　普通税'!AO48</f>
        <v>2172556</v>
      </c>
      <c r="W46" s="124">
        <f>'★決算統計　普通税'!AR48</f>
        <v>2125074</v>
      </c>
      <c r="X46" s="124">
        <f>'★決算統計　普通税'!AS48</f>
        <v>11598</v>
      </c>
      <c r="Y46" s="124">
        <f>'★決算統計　普通税'!AT48</f>
        <v>2136672</v>
      </c>
      <c r="Z46" s="142">
        <f>'★徴収率　普通税'!O48</f>
        <v>99.351781420601526</v>
      </c>
      <c r="AA46" s="127">
        <f>'★徴収率　普通税'!P48</f>
        <v>34.500401582532646</v>
      </c>
      <c r="AB46" s="142">
        <f>'★徴収率　普通税'!Q48</f>
        <v>98.34830494587942</v>
      </c>
      <c r="AC46" s="37">
        <f>'★決算統計　普通税'!AV48</f>
        <v>21872</v>
      </c>
      <c r="AD46" s="135">
        <f>'★決算統計　普通税'!AW48</f>
        <v>0</v>
      </c>
      <c r="AE46" s="37">
        <f>'★決算統計　普通税'!AX48</f>
        <v>21872</v>
      </c>
      <c r="AF46" s="124">
        <f>'★決算統計　普通税'!BA48</f>
        <v>21872</v>
      </c>
      <c r="AG46" s="31">
        <f>'★決算統計　普通税'!BB48</f>
        <v>0</v>
      </c>
      <c r="AH46" s="124">
        <f>'★決算統計　普通税'!BC48</f>
        <v>21872</v>
      </c>
      <c r="AI46" s="127">
        <f>'★徴収率　普通税'!R48</f>
        <v>100</v>
      </c>
      <c r="AJ46" s="142">
        <f>IF('★徴収率　普通税'!S48="－",0,'★徴収率　普通税'!S48)</f>
        <v>0</v>
      </c>
      <c r="AK46" s="142">
        <f>'★徴収率　普通税'!T48</f>
        <v>100</v>
      </c>
      <c r="AL46" s="135">
        <f>'★決算統計　普通税'!BE48</f>
        <v>59627</v>
      </c>
      <c r="AM46" s="37">
        <f>'★決算統計　普通税'!BF48</f>
        <v>700</v>
      </c>
      <c r="AN46" s="135">
        <f>'★決算統計　普通税'!BG48</f>
        <v>60327</v>
      </c>
      <c r="AO46" s="31">
        <f>'★決算統計　普通税'!BJ48</f>
        <v>59555</v>
      </c>
      <c r="AP46" s="124">
        <f>'★決算統計　普通税'!BK48</f>
        <v>25</v>
      </c>
      <c r="AQ46" s="31">
        <f>'★決算統計　普通税'!BL48</f>
        <v>59580</v>
      </c>
      <c r="AR46" s="142">
        <f>'★徴収率　普通税'!U48</f>
        <v>99.879249333355688</v>
      </c>
      <c r="AS46" s="127">
        <f>'★徴収率　普通税'!V48</f>
        <v>3.5714285714285712</v>
      </c>
      <c r="AT46" s="142">
        <f>'★徴収率　普通税'!W48</f>
        <v>98.76174847083395</v>
      </c>
      <c r="AU46" s="37">
        <f>'★決算統計　普通税'!BN48</f>
        <v>59090</v>
      </c>
      <c r="AV46" s="135">
        <f>'★決算統計　普通税'!BO48</f>
        <v>694</v>
      </c>
      <c r="AW46" s="135">
        <f>'★決算統計　普通税'!BP48</f>
        <v>59784</v>
      </c>
      <c r="AX46" s="124">
        <f>'★決算統計　普通税'!BS48</f>
        <v>59018</v>
      </c>
      <c r="AY46" s="31">
        <f>'★決算統計　普通税'!BT48</f>
        <v>25</v>
      </c>
      <c r="AZ46" s="124">
        <f>'★決算統計　普通税'!BU48</f>
        <v>59043</v>
      </c>
      <c r="BA46" s="127">
        <f>'★徴収率　普通税'!X48</f>
        <v>99.878151971568798</v>
      </c>
      <c r="BB46" s="142">
        <f>IF('★徴収率　普通税'!Y48="－",0,'★徴収率　普通税'!Y48)</f>
        <v>3.6023054755043229</v>
      </c>
      <c r="BC46" s="127">
        <f>'★徴収率　普通税'!Z48</f>
        <v>98.760537936571652</v>
      </c>
      <c r="BD46" s="135">
        <f>'★決算統計　普通税'!BW48</f>
        <v>1600863</v>
      </c>
      <c r="BE46" s="37">
        <f>'★決算統計　普通税'!BX48</f>
        <v>10406</v>
      </c>
      <c r="BF46" s="135">
        <f>'★決算統計　普通税'!BY48</f>
        <v>1611269</v>
      </c>
      <c r="BG46" s="31">
        <f>'★決算統計　普通税'!CB48</f>
        <v>1592561</v>
      </c>
      <c r="BH46" s="124">
        <f>'★決算統計　普通税'!CC48</f>
        <v>5936</v>
      </c>
      <c r="BI46" s="124">
        <f>'★決算統計　普通税'!CD48</f>
        <v>1598497</v>
      </c>
      <c r="BJ46" s="142">
        <f>'★徴収率　普通税'!AA48</f>
        <v>99.481404717330591</v>
      </c>
      <c r="BK46" s="127">
        <f>'★徴収率　普通税'!AB48</f>
        <v>57.044013069383048</v>
      </c>
      <c r="BL46" s="142">
        <f>'★徴収率　普通税'!AC48</f>
        <v>99.207332853794114</v>
      </c>
      <c r="BM46" s="37">
        <f>'★決算統計　普通税'!CF48</f>
        <v>1589014</v>
      </c>
      <c r="BN46" s="135">
        <f>'★決算統計　普通税'!CG48</f>
        <v>10406</v>
      </c>
      <c r="BO46" s="37">
        <f>'★決算統計　普通税'!CH48</f>
        <v>1599420</v>
      </c>
      <c r="BP46" s="124">
        <f>'★決算統計　普通税'!CK48</f>
        <v>1580712</v>
      </c>
      <c r="BQ46" s="31">
        <f>'★決算統計　普通税'!CL48</f>
        <v>5936</v>
      </c>
      <c r="BR46" s="124">
        <f>'★決算統計　普通税'!CM48</f>
        <v>1586648</v>
      </c>
      <c r="BS46" s="127">
        <f>'★徴収率　普通税'!AD48</f>
        <v>99.477537642840147</v>
      </c>
      <c r="BT46" s="142">
        <f>'★徴収率　普通税'!AE48</f>
        <v>57.044013069383048</v>
      </c>
      <c r="BU46" s="142">
        <f>'★徴収率　普通税'!AF48</f>
        <v>99.201460529441917</v>
      </c>
      <c r="BV46" s="135">
        <f>'★決算統計　普通税'!CO48</f>
        <v>554925</v>
      </c>
      <c r="BW46" s="135">
        <f>'★決算統計　普通税'!CP48</f>
        <v>3634</v>
      </c>
      <c r="BX46" s="37">
        <f>'★決算統計　普通税'!CQ48</f>
        <v>558559</v>
      </c>
      <c r="BY46" s="124">
        <f>'★決算統計　普通税'!CT48</f>
        <v>552026</v>
      </c>
      <c r="BZ46" s="31">
        <f>'★決算統計　普通税'!CU48</f>
        <v>2073</v>
      </c>
      <c r="CA46" s="124">
        <f>'★決算統計　普通税'!CV48</f>
        <v>554099</v>
      </c>
      <c r="CB46" s="127">
        <f>'★徴収率　普通税'!AG48</f>
        <v>99.477587061314594</v>
      </c>
      <c r="CC46" s="142">
        <f>'★徴収率　普通税'!AH48</f>
        <v>57.044578976334613</v>
      </c>
      <c r="CD46" s="127">
        <f>'★徴収率　普通税'!AI48</f>
        <v>99.201516760091593</v>
      </c>
      <c r="CE46" s="135">
        <f>'★決算統計　普通税'!CX48</f>
        <v>839388</v>
      </c>
      <c r="CF46" s="37">
        <f>'★決算統計　普通税'!CY48</f>
        <v>5497</v>
      </c>
      <c r="CG46" s="135">
        <f>'★決算統計　普通税'!CZ48</f>
        <v>844885</v>
      </c>
      <c r="CH46" s="124">
        <f>'★決算統計　普通税'!DC48</f>
        <v>835003</v>
      </c>
      <c r="CI46" s="31">
        <f>'★決算統計　普通税'!DD48</f>
        <v>3136</v>
      </c>
      <c r="CJ46" s="124">
        <f>'★決算統計　普通税'!DE48</f>
        <v>838139</v>
      </c>
      <c r="CK46" s="127">
        <f>'★徴収率　普通税'!AJ48</f>
        <v>99.477595581542744</v>
      </c>
      <c r="CL46" s="142">
        <f>'★徴収率　普通税'!AK48</f>
        <v>57.049299617973439</v>
      </c>
      <c r="CM46" s="127">
        <f>'★徴収率　普通税'!AL48</f>
        <v>99.201548139687645</v>
      </c>
      <c r="CN46" s="135">
        <f>'★決算統計　普通税'!DG48</f>
        <v>194701</v>
      </c>
      <c r="CO46" s="37">
        <f>'★決算統計　普通税'!DH48</f>
        <v>1275</v>
      </c>
      <c r="CP46" s="135">
        <f>'★決算統計　普通税'!DI48</f>
        <v>195976</v>
      </c>
      <c r="CQ46" s="31">
        <f>'★決算統計　普通税'!DL48</f>
        <v>193683</v>
      </c>
      <c r="CR46" s="124">
        <f>'★決算統計　普通税'!DM48</f>
        <v>727</v>
      </c>
      <c r="CS46" s="124">
        <f>'★決算統計　普通税'!DN48</f>
        <v>194410</v>
      </c>
      <c r="CT46" s="142">
        <f>IF('★徴収率　普通税'!AM48="－",0,'★徴収率　普通税'!AM48)</f>
        <v>99.477147010030762</v>
      </c>
      <c r="CU46" s="127">
        <f>IF('★徴収率　普通税'!AN48="－",0,'★徴収率　普通税'!AN48)</f>
        <v>57.019607843137251</v>
      </c>
      <c r="CV46" s="142">
        <f>IF('★徴収率　普通税'!AO48="－",0,'★徴収率　普通税'!AO48)</f>
        <v>99.200922561946356</v>
      </c>
      <c r="CW46" s="37">
        <f>'★決算統計　普通税'!DP48</f>
        <v>11849</v>
      </c>
      <c r="CX46" s="135">
        <f>'★決算統計　普通税'!DQ48</f>
        <v>0</v>
      </c>
      <c r="CY46" s="37">
        <f>'★決算統計　普通税'!DR48</f>
        <v>11849</v>
      </c>
      <c r="CZ46" s="124">
        <f>'★決算統計　普通税'!DU48</f>
        <v>11849</v>
      </c>
      <c r="DA46" s="31">
        <f>'★決算統計　普通税'!DV48</f>
        <v>0</v>
      </c>
      <c r="DB46" s="124">
        <f>'★決算統計　普通税'!DW48</f>
        <v>11849</v>
      </c>
      <c r="DC46" s="127">
        <f>IF('★徴収率　普通税'!AP48="－",0,'★徴収率　普通税'!AP48)</f>
        <v>100</v>
      </c>
      <c r="DD46" s="142">
        <f>IF('★徴収率　普通税'!AQ48="－",0,'★徴収率　普通税'!AQ48)</f>
        <v>0</v>
      </c>
      <c r="DE46" s="142">
        <f>IF('★徴収率　普通税'!AR48="－",0,'★徴収率　普通税'!AR48)</f>
        <v>100</v>
      </c>
      <c r="DF46" s="152" t="s">
        <v>258</v>
      </c>
      <c r="DG46" s="152" t="s">
        <v>258</v>
      </c>
      <c r="DH46" s="37">
        <f>'★決算統計　普通税'!EA48</f>
        <v>129587</v>
      </c>
      <c r="DI46" s="152" t="s">
        <v>258</v>
      </c>
      <c r="DJ46" s="128" t="s">
        <v>258</v>
      </c>
      <c r="DK46" s="124">
        <f>'★決算統計　普通税'!EF48</f>
        <v>128018</v>
      </c>
      <c r="DL46" s="127" t="str">
        <f>'★徴収率　普通税'!AS48</f>
        <v>－</v>
      </c>
      <c r="DM46" s="142" t="str">
        <f>'★徴収率　普通税'!AT48</f>
        <v>－</v>
      </c>
      <c r="DN46" s="142">
        <f>'★徴収率　普通税'!AU48</f>
        <v>98.789230401197642</v>
      </c>
      <c r="DO46" s="152" t="s">
        <v>258</v>
      </c>
      <c r="DP46" s="128" t="s">
        <v>258</v>
      </c>
      <c r="DQ46" s="124">
        <f>'★決算統計　普通税'!EJ48</f>
        <v>8966</v>
      </c>
      <c r="DR46" s="128" t="s">
        <v>258</v>
      </c>
      <c r="DS46" s="152" t="s">
        <v>258</v>
      </c>
      <c r="DT46" s="31">
        <f>'★決算統計　普通税'!EO48</f>
        <v>8966</v>
      </c>
      <c r="DU46" s="142" t="str">
        <f>'★徴収率　普通税'!AV48</f>
        <v>－</v>
      </c>
      <c r="DV46" s="127" t="str">
        <f>'★徴収率　普通税'!AW48</f>
        <v>－</v>
      </c>
      <c r="DW46" s="142">
        <f>'★徴収率　普通税'!AX48</f>
        <v>100</v>
      </c>
      <c r="DX46" s="31">
        <f>'★決算統計　普通税'!EQ48</f>
        <v>119585</v>
      </c>
      <c r="DY46" s="124">
        <f>'★決算統計　普通税'!ER48</f>
        <v>1036</v>
      </c>
      <c r="DZ46" s="31">
        <f>'★決算統計　普通税'!ES48</f>
        <v>120621</v>
      </c>
      <c r="EA46" s="124">
        <f>'★決算統計　普通税'!EV48</f>
        <v>118431</v>
      </c>
      <c r="EB46" s="31">
        <f>'★決算統計　普通税'!EW48</f>
        <v>621</v>
      </c>
      <c r="EC46" s="124">
        <f>'★決算統計　普通税'!EX48</f>
        <v>119052</v>
      </c>
      <c r="ED46" s="127">
        <f>'★徴収率　普通税'!AY48</f>
        <v>99.034996027929921</v>
      </c>
      <c r="EE46" s="142">
        <f>'★徴収率　普通税'!AZ48</f>
        <v>59.942084942084939</v>
      </c>
      <c r="EF46" s="127">
        <f>'★徴収率　普通税'!BA48</f>
        <v>98.699231477105968</v>
      </c>
      <c r="EG46" s="135">
        <f>'★決算統計　普通税'!EZ48</f>
        <v>188826</v>
      </c>
      <c r="EH46" s="37">
        <f>'★決算統計　普通税'!FA48</f>
        <v>0</v>
      </c>
      <c r="EI46" s="135">
        <f>'★決算統計　普通税'!FB48</f>
        <v>188826</v>
      </c>
      <c r="EJ46" s="31">
        <f>'★決算統計　普通税'!FE48</f>
        <v>188826</v>
      </c>
      <c r="EK46" s="124">
        <f>'★決算統計　普通税'!FF48</f>
        <v>0</v>
      </c>
      <c r="EL46" s="31">
        <f>'★決算統計　普通税'!FG48</f>
        <v>188826</v>
      </c>
      <c r="EM46" s="142">
        <f>'★徴収率　普通税'!BB48</f>
        <v>100</v>
      </c>
      <c r="EN46" s="127">
        <f>IF('★徴収率　普通税'!BC48="－",0,'★徴収率　普通税'!BC48)</f>
        <v>0</v>
      </c>
      <c r="EO46" s="142">
        <f>'★徴収率　普通税'!BD48</f>
        <v>100</v>
      </c>
      <c r="EP46" s="37">
        <f>'★決算統計　普通税'!FR48</f>
        <v>0</v>
      </c>
      <c r="EQ46" s="135">
        <f>'★決算統計　普通税'!FS48</f>
        <v>0</v>
      </c>
      <c r="ER46" s="37">
        <f>'★決算統計　普通税'!FT48</f>
        <v>0</v>
      </c>
      <c r="ES46" s="124">
        <f>'★決算統計　普通税'!FW48</f>
        <v>0</v>
      </c>
      <c r="ET46" s="31">
        <f>'★決算統計　普通税'!FX48</f>
        <v>0</v>
      </c>
      <c r="EU46" s="124">
        <f>'★決算統計　普通税'!FY48</f>
        <v>0</v>
      </c>
      <c r="EV46" s="127">
        <f>IF('★徴収率　普通税'!BH48="－",0,'★徴収率　普通税'!BH48)</f>
        <v>0</v>
      </c>
      <c r="EW46" s="142">
        <f>IF('★徴収率　普通税'!BI48="－",0,'★徴収率　普通税'!BI48)</f>
        <v>0</v>
      </c>
      <c r="EX46" s="127">
        <f>IF('★徴収率　普通税'!BJ48="－",0,'★徴収率　普通税'!BJ48)</f>
        <v>0</v>
      </c>
      <c r="EY46" s="156" t="s">
        <v>258</v>
      </c>
      <c r="EZ46" s="129" t="s">
        <v>258</v>
      </c>
      <c r="FA46" s="156" t="s">
        <v>258</v>
      </c>
      <c r="FB46" s="130" t="s">
        <v>258</v>
      </c>
      <c r="FC46" s="157" t="s">
        <v>258</v>
      </c>
      <c r="FD46" s="130" t="s">
        <v>258</v>
      </c>
      <c r="FE46" s="158" t="s">
        <v>258</v>
      </c>
      <c r="FF46" s="131" t="s">
        <v>258</v>
      </c>
      <c r="FG46" s="158" t="s">
        <v>258</v>
      </c>
      <c r="FH46" s="131" t="s">
        <v>258</v>
      </c>
      <c r="FI46" s="158" t="s">
        <v>258</v>
      </c>
      <c r="FJ46" s="131" t="s">
        <v>258</v>
      </c>
      <c r="FK46" s="158" t="s">
        <v>258</v>
      </c>
      <c r="FL46" s="131" t="s">
        <v>258</v>
      </c>
      <c r="FM46" s="158" t="s">
        <v>258</v>
      </c>
      <c r="FN46" s="130" t="str">
        <f>'★徴収率　目的税'!I48</f>
        <v>－</v>
      </c>
      <c r="FO46" s="157" t="str">
        <f>'★徴収率　目的税'!J48</f>
        <v>－</v>
      </c>
      <c r="FP46" s="130" t="str">
        <f>'★徴収率　目的税'!K48</f>
        <v>－</v>
      </c>
      <c r="FQ46" s="157" t="s">
        <v>258</v>
      </c>
      <c r="FR46" s="130" t="s">
        <v>258</v>
      </c>
      <c r="FS46" s="157" t="s">
        <v>258</v>
      </c>
      <c r="FT46" s="130" t="s">
        <v>258</v>
      </c>
      <c r="FU46" s="157" t="s">
        <v>258</v>
      </c>
      <c r="FV46" s="130" t="s">
        <v>258</v>
      </c>
      <c r="FW46" s="157" t="s">
        <v>258</v>
      </c>
      <c r="FX46" s="130" t="s">
        <v>258</v>
      </c>
      <c r="FY46" s="157" t="s">
        <v>258</v>
      </c>
      <c r="FZ46" s="130" t="s">
        <v>258</v>
      </c>
      <c r="GA46" s="157" t="s">
        <v>258</v>
      </c>
      <c r="GB46" s="130" t="s">
        <v>258</v>
      </c>
      <c r="GC46" s="157" t="s">
        <v>258</v>
      </c>
      <c r="GD46" s="130" t="s">
        <v>258</v>
      </c>
      <c r="GE46" s="157" t="s">
        <v>258</v>
      </c>
      <c r="GF46" s="130" t="s">
        <v>258</v>
      </c>
      <c r="GG46" s="157" t="s">
        <v>258</v>
      </c>
      <c r="GH46" s="130" t="s">
        <v>258</v>
      </c>
      <c r="GI46" s="156" t="s">
        <v>258</v>
      </c>
      <c r="GJ46" s="129" t="s">
        <v>258</v>
      </c>
      <c r="GK46" s="156" t="s">
        <v>258</v>
      </c>
      <c r="GL46" s="130" t="s">
        <v>258</v>
      </c>
      <c r="GM46" s="157" t="s">
        <v>258</v>
      </c>
      <c r="GN46" s="130" t="s">
        <v>258</v>
      </c>
      <c r="GO46" s="158" t="s">
        <v>258</v>
      </c>
      <c r="GP46" s="131" t="s">
        <v>258</v>
      </c>
      <c r="GQ46" s="158" t="s">
        <v>258</v>
      </c>
      <c r="GR46" s="31">
        <f>'★決算統計　目的税'!DG48</f>
        <v>4239660</v>
      </c>
      <c r="GS46" s="124">
        <f>'★決算統計　目的税'!DH48</f>
        <v>47596</v>
      </c>
      <c r="GT46" s="31">
        <f>'★決算統計　目的税'!DI48</f>
        <v>4296222</v>
      </c>
      <c r="GU46" s="124">
        <f>'★決算統計　目的税'!DL48</f>
        <v>4215723</v>
      </c>
      <c r="GV46" s="31">
        <f>'★決算統計　目的税'!DM48</f>
        <v>18599</v>
      </c>
      <c r="GW46" s="124">
        <f>'★決算統計　目的税'!DN48</f>
        <v>4243288</v>
      </c>
      <c r="GX46" s="127">
        <f>'★徴収率　目的税'!AM48</f>
        <v>99.435402838906896</v>
      </c>
      <c r="GY46" s="142">
        <f>'★徴収率　目的税'!AN48</f>
        <v>39.076813177577947</v>
      </c>
      <c r="GZ46" s="127">
        <f>'★徴収率　目的税'!AO48</f>
        <v>98.767894210308498</v>
      </c>
      <c r="HA46" s="135" t="s">
        <v>258</v>
      </c>
      <c r="HB46" s="37" t="s">
        <v>258</v>
      </c>
      <c r="HC46" s="135" t="s">
        <v>258</v>
      </c>
      <c r="HD46" s="37" t="s">
        <v>258</v>
      </c>
      <c r="HE46" s="135" t="s">
        <v>258</v>
      </c>
      <c r="HF46" s="37" t="s">
        <v>258</v>
      </c>
      <c r="HG46" s="157" t="s">
        <v>258</v>
      </c>
      <c r="HH46" s="130" t="s">
        <v>258</v>
      </c>
      <c r="HI46" s="157" t="s">
        <v>258</v>
      </c>
      <c r="HJ46" s="31">
        <f>'★決算統計　目的税'!DY48</f>
        <v>974345</v>
      </c>
      <c r="HK46" s="124">
        <f>'★決算統計　目的税'!DZ48</f>
        <v>140051</v>
      </c>
      <c r="HL46" s="31">
        <f>'★決算統計　目的税'!EA48</f>
        <v>1114396</v>
      </c>
      <c r="HM46" s="124">
        <f>'★決算統計　目的税'!ED48</f>
        <v>934909</v>
      </c>
      <c r="HN46" s="31">
        <f>'★決算統計　目的税'!EE48</f>
        <v>26970</v>
      </c>
      <c r="HO46" s="124">
        <f>'★決算統計　目的税'!EF48</f>
        <v>961879</v>
      </c>
      <c r="HP46" s="127">
        <f>'★徴収率　目的税'!AS48</f>
        <v>95.952563003864128</v>
      </c>
      <c r="HQ46" s="142">
        <f>'★徴収率　目的税'!AT48</f>
        <v>19.257270565722486</v>
      </c>
      <c r="HR46" s="142">
        <f>'★徴収率　目的税'!AU48</f>
        <v>86.313931492934287</v>
      </c>
    </row>
    <row r="47" spans="1:226">
      <c r="A47" s="124" t="s">
        <v>19</v>
      </c>
      <c r="B47" s="135">
        <f>'★決算統計　普通税'!U49</f>
        <v>540666</v>
      </c>
      <c r="C47" s="135">
        <f>'★決算統計　普通税'!V49</f>
        <v>8637</v>
      </c>
      <c r="D47" s="135">
        <f>'★決算統計　普通税'!W49</f>
        <v>549303</v>
      </c>
      <c r="E47" s="137">
        <f>'★決算統計　普通税'!Z49</f>
        <v>537560</v>
      </c>
      <c r="F47" s="137">
        <f>'★決算統計　普通税'!AA49</f>
        <v>3854</v>
      </c>
      <c r="G47" s="137">
        <f>'★決算統計　普通税'!AB49</f>
        <v>541414</v>
      </c>
      <c r="H47" s="139">
        <f>'★徴収率　普通税'!I49</f>
        <v>99.425523336033706</v>
      </c>
      <c r="I47" s="139">
        <f>'★徴収率　普通税'!J49</f>
        <v>44.621975222878312</v>
      </c>
      <c r="J47" s="139">
        <f>'★徴収率　普通税'!K49</f>
        <v>98.563816327236523</v>
      </c>
      <c r="K47" s="135">
        <f>'★決算統計　普通税'!AD49</f>
        <v>12899</v>
      </c>
      <c r="L47" s="135">
        <f>'★決算統計　普通税'!AE49</f>
        <v>281</v>
      </c>
      <c r="M47" s="135">
        <f>'★決算統計　普通税'!AF49</f>
        <v>13180</v>
      </c>
      <c r="N47" s="124">
        <f>'★決算統計　普通税'!AI49</f>
        <v>12806</v>
      </c>
      <c r="O47" s="124">
        <f>'★決算統計　普通税'!AJ49</f>
        <v>126</v>
      </c>
      <c r="P47" s="124">
        <f>'★決算統計　普通税'!AK49</f>
        <v>12932</v>
      </c>
      <c r="Q47" s="142">
        <f>'★徴収率　普通税'!L49</f>
        <v>99.279013877044733</v>
      </c>
      <c r="R47" s="142">
        <f>'★徴収率　普通税'!M49</f>
        <v>44.839857651245552</v>
      </c>
      <c r="S47" s="142">
        <f>'★徴収率　普通税'!N49</f>
        <v>98.118361153262526</v>
      </c>
      <c r="T47" s="145">
        <f>'★決算統計　普通税'!AM49</f>
        <v>363560</v>
      </c>
      <c r="U47" s="135">
        <f>'★決算統計　普通税'!AN49</f>
        <v>7913</v>
      </c>
      <c r="V47" s="37">
        <f>'★決算統計　普通税'!AO49</f>
        <v>371473</v>
      </c>
      <c r="W47" s="124">
        <f>'★決算統計　普通税'!AR49</f>
        <v>360946</v>
      </c>
      <c r="X47" s="124">
        <f>'★決算統計　普通税'!AS49</f>
        <v>3528</v>
      </c>
      <c r="Y47" s="124">
        <f>'★決算統計　普通税'!AT49</f>
        <v>364474</v>
      </c>
      <c r="Z47" s="142">
        <f>'★徴収率　普通税'!O49</f>
        <v>99.280999009792055</v>
      </c>
      <c r="AA47" s="127">
        <f>'★徴収率　普通税'!P49</f>
        <v>44.584860356375586</v>
      </c>
      <c r="AB47" s="142">
        <f>'★徴収率　普通税'!Q49</f>
        <v>98.115879215986084</v>
      </c>
      <c r="AC47" s="37">
        <f>'★決算統計　普通税'!AV49</f>
        <v>1874</v>
      </c>
      <c r="AD47" s="135">
        <f>'★決算統計　普通税'!AW49</f>
        <v>0</v>
      </c>
      <c r="AE47" s="37">
        <f>'★決算統計　普通税'!AX49</f>
        <v>1874</v>
      </c>
      <c r="AF47" s="124">
        <f>'★決算統計　普通税'!BA49</f>
        <v>1874</v>
      </c>
      <c r="AG47" s="31">
        <f>'★決算統計　普通税'!BB49</f>
        <v>0</v>
      </c>
      <c r="AH47" s="124">
        <f>'★決算統計　普通税'!BC49</f>
        <v>1874</v>
      </c>
      <c r="AI47" s="127">
        <f>'★徴収率　普通税'!R49</f>
        <v>100</v>
      </c>
      <c r="AJ47" s="142">
        <f>IF('★徴収率　普通税'!S49="－",0,'★徴収率　普通税'!S49)</f>
        <v>0</v>
      </c>
      <c r="AK47" s="142">
        <f>'★徴収率　普通税'!T49</f>
        <v>100</v>
      </c>
      <c r="AL47" s="135">
        <f>'★決算統計　普通税'!BE49</f>
        <v>50341</v>
      </c>
      <c r="AM47" s="37">
        <f>'★決算統計　普通税'!BF49</f>
        <v>443</v>
      </c>
      <c r="AN47" s="135">
        <f>'★決算統計　普通税'!BG49</f>
        <v>50784</v>
      </c>
      <c r="AO47" s="31">
        <f>'★決算統計　普通税'!BJ49</f>
        <v>49942</v>
      </c>
      <c r="AP47" s="124">
        <f>'★決算統計　普通税'!BK49</f>
        <v>200</v>
      </c>
      <c r="AQ47" s="31">
        <f>'★決算統計　普通税'!BL49</f>
        <v>50142</v>
      </c>
      <c r="AR47" s="142">
        <f>'★徴収率　普通税'!U49</f>
        <v>99.207405494527322</v>
      </c>
      <c r="AS47" s="127">
        <f>'★徴収率　普通税'!V49</f>
        <v>45.146726862302486</v>
      </c>
      <c r="AT47" s="142">
        <f>'★徴収率　普通税'!W49</f>
        <v>98.735822306238191</v>
      </c>
      <c r="AU47" s="37">
        <f>'★決算統計　普通税'!BN49</f>
        <v>113866</v>
      </c>
      <c r="AV47" s="135">
        <f>'★決算統計　普通税'!BO49</f>
        <v>0</v>
      </c>
      <c r="AW47" s="135">
        <f>'★決算統計　普通税'!BP49</f>
        <v>113866</v>
      </c>
      <c r="AX47" s="124">
        <f>'★決算統計　普通税'!BS49</f>
        <v>113866</v>
      </c>
      <c r="AY47" s="31">
        <f>'★決算統計　普通税'!BT49</f>
        <v>0</v>
      </c>
      <c r="AZ47" s="124">
        <f>'★決算統計　普通税'!BU49</f>
        <v>113866</v>
      </c>
      <c r="BA47" s="127">
        <f>'★徴収率　普通税'!X49</f>
        <v>100</v>
      </c>
      <c r="BB47" s="142">
        <f>IF('★徴収率　普通税'!Y49="－",0,'★徴収率　普通税'!Y49)</f>
        <v>0</v>
      </c>
      <c r="BC47" s="127">
        <f>'★徴収率　普通税'!Z49</f>
        <v>100</v>
      </c>
      <c r="BD47" s="135">
        <f>'★決算統計　普通税'!BW49</f>
        <v>3137967</v>
      </c>
      <c r="BE47" s="37">
        <f>'★決算統計　普通税'!BX49</f>
        <v>5506</v>
      </c>
      <c r="BF47" s="135">
        <f>'★決算統計　普通税'!BY49</f>
        <v>3143473</v>
      </c>
      <c r="BG47" s="31">
        <f>'★決算統計　普通税'!CB49</f>
        <v>3136318</v>
      </c>
      <c r="BH47" s="124">
        <f>'★決算統計　普通税'!CC49</f>
        <v>1862</v>
      </c>
      <c r="BI47" s="124">
        <f>'★決算統計　普通税'!CD49</f>
        <v>3138180</v>
      </c>
      <c r="BJ47" s="142">
        <f>'★徴収率　普通税'!AA49</f>
        <v>99.947450052852687</v>
      </c>
      <c r="BK47" s="127">
        <f>'★徴収率　普通税'!AB49</f>
        <v>33.817653468942972</v>
      </c>
      <c r="BL47" s="142">
        <f>'★徴収率　普通税'!AC49</f>
        <v>99.831619358588426</v>
      </c>
      <c r="BM47" s="37">
        <f>'★決算統計　普通税'!CF49</f>
        <v>3118362</v>
      </c>
      <c r="BN47" s="135">
        <f>'★決算統計　普通税'!CG49</f>
        <v>5506</v>
      </c>
      <c r="BO47" s="37">
        <f>'★決算統計　普通税'!CH49</f>
        <v>3123868</v>
      </c>
      <c r="BP47" s="124">
        <f>'★決算統計　普通税'!CK49</f>
        <v>3116713</v>
      </c>
      <c r="BQ47" s="31">
        <f>'★決算統計　普通税'!CL49</f>
        <v>1862</v>
      </c>
      <c r="BR47" s="124">
        <f>'★決算統計　普通税'!CM49</f>
        <v>3118575</v>
      </c>
      <c r="BS47" s="127">
        <f>'★徴収率　普通税'!AD49</f>
        <v>99.947119673726135</v>
      </c>
      <c r="BT47" s="142">
        <f>'★徴収率　普通税'!AE49</f>
        <v>33.817653468942972</v>
      </c>
      <c r="BU47" s="142">
        <f>'★徴収率　普通税'!AF49</f>
        <v>99.830562623004553</v>
      </c>
      <c r="BV47" s="135">
        <f>'★決算統計　普通税'!CO49</f>
        <v>1717207</v>
      </c>
      <c r="BW47" s="135">
        <f>'★決算統計　普通税'!CP49</f>
        <v>3833</v>
      </c>
      <c r="BX47" s="37">
        <f>'★決算統計　普通税'!CQ49</f>
        <v>1721040</v>
      </c>
      <c r="BY47" s="124">
        <f>'★決算統計　普通税'!CT49</f>
        <v>1716299</v>
      </c>
      <c r="BZ47" s="31">
        <f>'★決算統計　普通税'!CU49</f>
        <v>1296</v>
      </c>
      <c r="CA47" s="124">
        <f>'★決算統計　普通税'!CV49</f>
        <v>1717595</v>
      </c>
      <c r="CB47" s="127">
        <f>'★徴収率　普通税'!AG49</f>
        <v>99.947123439398979</v>
      </c>
      <c r="CC47" s="142">
        <f>'★徴収率　普通税'!AH49</f>
        <v>33.811635794416908</v>
      </c>
      <c r="CD47" s="127">
        <f>'★徴収率　普通税'!AI49</f>
        <v>99.799830335146183</v>
      </c>
      <c r="CE47" s="135">
        <f>'★決算統計　普通税'!CX49</f>
        <v>749702</v>
      </c>
      <c r="CF47" s="37">
        <f>'★決算統計　普通税'!CY49</f>
        <v>1673</v>
      </c>
      <c r="CG47" s="135">
        <f>'★決算統計　普通税'!CZ49</f>
        <v>751375</v>
      </c>
      <c r="CH47" s="124">
        <f>'★決算統計　普通税'!DC49</f>
        <v>749306</v>
      </c>
      <c r="CI47" s="31">
        <f>'★決算統計　普通税'!DD49</f>
        <v>566</v>
      </c>
      <c r="CJ47" s="124">
        <f>'★決算統計　普通税'!DE49</f>
        <v>749872</v>
      </c>
      <c r="CK47" s="127">
        <f>'★徴収率　普通税'!AJ49</f>
        <v>99.94717901246095</v>
      </c>
      <c r="CL47" s="142">
        <f>'★徴収率　普通税'!AK49</f>
        <v>33.831440526001195</v>
      </c>
      <c r="CM47" s="127">
        <f>'★徴収率　普通税'!AL49</f>
        <v>99.799966727665947</v>
      </c>
      <c r="CN47" s="135">
        <f>'★決算統計　普通税'!DG49</f>
        <v>651453</v>
      </c>
      <c r="CO47" s="37">
        <f>'★決算統計　普通税'!DH49</f>
        <v>0</v>
      </c>
      <c r="CP47" s="135">
        <f>'★決算統計　普通税'!DI49</f>
        <v>651453</v>
      </c>
      <c r="CQ47" s="31">
        <f>'★決算統計　普通税'!DL49</f>
        <v>651108</v>
      </c>
      <c r="CR47" s="124">
        <f>'★決算統計　普通税'!DM49</f>
        <v>0</v>
      </c>
      <c r="CS47" s="124">
        <f>'★決算統計　普通税'!DN49</f>
        <v>651108</v>
      </c>
      <c r="CT47" s="142">
        <f>IF('★徴収率　普通税'!AM49="－",0,'★徴収率　普通税'!AM49)</f>
        <v>99.947041459629475</v>
      </c>
      <c r="CU47" s="127">
        <f>IF('★徴収率　普通税'!AN49="－",0,'★徴収率　普通税'!AN49)</f>
        <v>0</v>
      </c>
      <c r="CV47" s="142">
        <f>IF('★徴収率　普通税'!AO49="－",0,'★徴収率　普通税'!AO49)</f>
        <v>99.947041459629475</v>
      </c>
      <c r="CW47" s="37">
        <f>'★決算統計　普通税'!DP49</f>
        <v>19605</v>
      </c>
      <c r="CX47" s="135">
        <f>'★決算統計　普通税'!DQ49</f>
        <v>0</v>
      </c>
      <c r="CY47" s="37">
        <f>'★決算統計　普通税'!DR49</f>
        <v>19605</v>
      </c>
      <c r="CZ47" s="124">
        <f>'★決算統計　普通税'!DU49</f>
        <v>19605</v>
      </c>
      <c r="DA47" s="31">
        <f>'★決算統計　普通税'!DV49</f>
        <v>0</v>
      </c>
      <c r="DB47" s="124">
        <f>'★決算統計　普通税'!DW49</f>
        <v>19605</v>
      </c>
      <c r="DC47" s="127">
        <f>IF('★徴収率　普通税'!AP49="－",0,'★徴収率　普通税'!AP49)</f>
        <v>100</v>
      </c>
      <c r="DD47" s="142">
        <f>IF('★徴収率　普通税'!AQ49="－",0,'★徴収率　普通税'!AQ49)</f>
        <v>0</v>
      </c>
      <c r="DE47" s="142">
        <f>IF('★徴収率　普通税'!AR49="－",0,'★徴収率　普通税'!AR49)</f>
        <v>100</v>
      </c>
      <c r="DF47" s="152" t="s">
        <v>258</v>
      </c>
      <c r="DG47" s="152" t="s">
        <v>258</v>
      </c>
      <c r="DH47" s="37">
        <f>'★決算統計　普通税'!EA49</f>
        <v>22647</v>
      </c>
      <c r="DI47" s="152" t="s">
        <v>258</v>
      </c>
      <c r="DJ47" s="128" t="s">
        <v>258</v>
      </c>
      <c r="DK47" s="124">
        <f>'★決算統計　普通税'!EF49</f>
        <v>22236</v>
      </c>
      <c r="DL47" s="127" t="str">
        <f>'★徴収率　普通税'!AS49</f>
        <v>－</v>
      </c>
      <c r="DM47" s="142" t="str">
        <f>'★徴収率　普通税'!AT49</f>
        <v>－</v>
      </c>
      <c r="DN47" s="142">
        <f>'★徴収率　普通税'!AU49</f>
        <v>98.185190091402831</v>
      </c>
      <c r="DO47" s="152" t="s">
        <v>258</v>
      </c>
      <c r="DP47" s="128" t="s">
        <v>258</v>
      </c>
      <c r="DQ47" s="124">
        <f>'★決算統計　普通税'!EJ49</f>
        <v>1032</v>
      </c>
      <c r="DR47" s="128" t="s">
        <v>258</v>
      </c>
      <c r="DS47" s="152" t="s">
        <v>258</v>
      </c>
      <c r="DT47" s="31">
        <f>'★決算統計　普通税'!EO49</f>
        <v>1032</v>
      </c>
      <c r="DU47" s="142" t="str">
        <f>'★徴収率　普通税'!AV49</f>
        <v>－</v>
      </c>
      <c r="DV47" s="127" t="str">
        <f>'★徴収率　普通税'!AW49</f>
        <v>－</v>
      </c>
      <c r="DW47" s="142">
        <f>'★徴収率　普通税'!AX49</f>
        <v>100</v>
      </c>
      <c r="DX47" s="31">
        <f>'★決算統計　普通税'!EQ49</f>
        <v>21039</v>
      </c>
      <c r="DY47" s="124">
        <f>'★決算統計　普通税'!ER49</f>
        <v>576</v>
      </c>
      <c r="DZ47" s="31">
        <f>'★決算統計　普通税'!ES49</f>
        <v>21615</v>
      </c>
      <c r="EA47" s="124">
        <f>'★決算統計　普通税'!EV49</f>
        <v>20857</v>
      </c>
      <c r="EB47" s="31">
        <f>'★決算統計　普通税'!EW49</f>
        <v>347</v>
      </c>
      <c r="EC47" s="124">
        <f>'★決算統計　普通税'!EX49</f>
        <v>21204</v>
      </c>
      <c r="ED47" s="127">
        <f>'★徴収率　普通税'!AY49</f>
        <v>99.134939873568143</v>
      </c>
      <c r="EE47" s="142">
        <f>'★徴収率　普通税'!AZ49</f>
        <v>60.243055555555557</v>
      </c>
      <c r="EF47" s="127">
        <f>'★徴収率　普通税'!BA49</f>
        <v>98.098542678695352</v>
      </c>
      <c r="EG47" s="135">
        <f>'★決算統計　普通税'!EZ49</f>
        <v>91468</v>
      </c>
      <c r="EH47" s="37">
        <f>'★決算統計　普通税'!FA49</f>
        <v>0</v>
      </c>
      <c r="EI47" s="135">
        <f>'★決算統計　普通税'!FB49</f>
        <v>91468</v>
      </c>
      <c r="EJ47" s="31">
        <f>'★決算統計　普通税'!FE49</f>
        <v>91468</v>
      </c>
      <c r="EK47" s="124">
        <f>'★決算統計　普通税'!FF49</f>
        <v>0</v>
      </c>
      <c r="EL47" s="31">
        <f>'★決算統計　普通税'!FG49</f>
        <v>91468</v>
      </c>
      <c r="EM47" s="142">
        <f>'★徴収率　普通税'!BB49</f>
        <v>100</v>
      </c>
      <c r="EN47" s="127">
        <f>IF('★徴収率　普通税'!BC49="－",0,'★徴収率　普通税'!BC49)</f>
        <v>0</v>
      </c>
      <c r="EO47" s="142">
        <f>'★徴収率　普通税'!BD49</f>
        <v>100</v>
      </c>
      <c r="EP47" s="37">
        <f>'★決算統計　普通税'!FR49</f>
        <v>0</v>
      </c>
      <c r="EQ47" s="135">
        <f>'★決算統計　普通税'!FS49</f>
        <v>0</v>
      </c>
      <c r="ER47" s="37">
        <f>'★決算統計　普通税'!FT49</f>
        <v>0</v>
      </c>
      <c r="ES47" s="124">
        <f>'★決算統計　普通税'!FW49</f>
        <v>0</v>
      </c>
      <c r="ET47" s="31">
        <f>'★決算統計　普通税'!FX49</f>
        <v>0</v>
      </c>
      <c r="EU47" s="124">
        <f>'★決算統計　普通税'!FY49</f>
        <v>0</v>
      </c>
      <c r="EV47" s="127">
        <f>IF('★徴収率　普通税'!BH49="－",0,'★徴収率　普通税'!BH49)</f>
        <v>0</v>
      </c>
      <c r="EW47" s="142">
        <f>IF('★徴収率　普通税'!BI49="－",0,'★徴収率　普通税'!BI49)</f>
        <v>0</v>
      </c>
      <c r="EX47" s="127">
        <f>IF('★徴収率　普通税'!BJ49="－",0,'★徴収率　普通税'!BJ49)</f>
        <v>0</v>
      </c>
      <c r="EY47" s="156" t="s">
        <v>258</v>
      </c>
      <c r="EZ47" s="129" t="s">
        <v>258</v>
      </c>
      <c r="FA47" s="156" t="s">
        <v>258</v>
      </c>
      <c r="FB47" s="130" t="s">
        <v>258</v>
      </c>
      <c r="FC47" s="157" t="s">
        <v>258</v>
      </c>
      <c r="FD47" s="130" t="s">
        <v>258</v>
      </c>
      <c r="FE47" s="158" t="s">
        <v>258</v>
      </c>
      <c r="FF47" s="131" t="s">
        <v>258</v>
      </c>
      <c r="FG47" s="158" t="s">
        <v>258</v>
      </c>
      <c r="FH47" s="131" t="s">
        <v>258</v>
      </c>
      <c r="FI47" s="158" t="s">
        <v>258</v>
      </c>
      <c r="FJ47" s="131" t="s">
        <v>258</v>
      </c>
      <c r="FK47" s="158" t="s">
        <v>258</v>
      </c>
      <c r="FL47" s="131" t="s">
        <v>258</v>
      </c>
      <c r="FM47" s="158" t="s">
        <v>258</v>
      </c>
      <c r="FN47" s="130" t="str">
        <f>'★徴収率　目的税'!I49</f>
        <v>－</v>
      </c>
      <c r="FO47" s="157" t="str">
        <f>'★徴収率　目的税'!J49</f>
        <v>－</v>
      </c>
      <c r="FP47" s="130" t="str">
        <f>'★徴収率　目的税'!K49</f>
        <v>－</v>
      </c>
      <c r="FQ47" s="157" t="s">
        <v>258</v>
      </c>
      <c r="FR47" s="130" t="s">
        <v>258</v>
      </c>
      <c r="FS47" s="157" t="s">
        <v>258</v>
      </c>
      <c r="FT47" s="130" t="s">
        <v>258</v>
      </c>
      <c r="FU47" s="157" t="s">
        <v>258</v>
      </c>
      <c r="FV47" s="130" t="s">
        <v>258</v>
      </c>
      <c r="FW47" s="157" t="s">
        <v>258</v>
      </c>
      <c r="FX47" s="130" t="s">
        <v>258</v>
      </c>
      <c r="FY47" s="157" t="s">
        <v>258</v>
      </c>
      <c r="FZ47" s="130" t="s">
        <v>258</v>
      </c>
      <c r="GA47" s="157" t="s">
        <v>258</v>
      </c>
      <c r="GB47" s="130" t="s">
        <v>258</v>
      </c>
      <c r="GC47" s="157" t="s">
        <v>258</v>
      </c>
      <c r="GD47" s="130" t="s">
        <v>258</v>
      </c>
      <c r="GE47" s="157" t="s">
        <v>258</v>
      </c>
      <c r="GF47" s="130" t="s">
        <v>258</v>
      </c>
      <c r="GG47" s="157" t="s">
        <v>258</v>
      </c>
      <c r="GH47" s="130" t="s">
        <v>258</v>
      </c>
      <c r="GI47" s="156" t="s">
        <v>258</v>
      </c>
      <c r="GJ47" s="129" t="s">
        <v>258</v>
      </c>
      <c r="GK47" s="156" t="s">
        <v>258</v>
      </c>
      <c r="GL47" s="130" t="s">
        <v>258</v>
      </c>
      <c r="GM47" s="157" t="s">
        <v>258</v>
      </c>
      <c r="GN47" s="130" t="s">
        <v>258</v>
      </c>
      <c r="GO47" s="158" t="s">
        <v>258</v>
      </c>
      <c r="GP47" s="131" t="s">
        <v>258</v>
      </c>
      <c r="GQ47" s="158" t="s">
        <v>258</v>
      </c>
      <c r="GR47" s="31">
        <f>'★決算統計　目的税'!DG49</f>
        <v>3791140</v>
      </c>
      <c r="GS47" s="124">
        <f>'★決算統計　目的税'!DH49</f>
        <v>14719</v>
      </c>
      <c r="GT47" s="31">
        <f>'★決算統計　目的税'!DI49</f>
        <v>3806891</v>
      </c>
      <c r="GU47" s="124">
        <f>'★決算統計　目的税'!DL49</f>
        <v>3786203</v>
      </c>
      <c r="GV47" s="31">
        <f>'★決算統計　目的税'!DM49</f>
        <v>6063</v>
      </c>
      <c r="GW47" s="124">
        <f>'★決算統計　目的税'!DN49</f>
        <v>3793298</v>
      </c>
      <c r="GX47" s="127">
        <f>'★徴収率　目的税'!AM49</f>
        <v>99.869775318242006</v>
      </c>
      <c r="GY47" s="142">
        <f>'★徴収率　目的税'!AN49</f>
        <v>41.19165704191861</v>
      </c>
      <c r="GZ47" s="127">
        <f>'★徴収率　目的税'!AO49</f>
        <v>99.642936979283093</v>
      </c>
      <c r="HA47" s="135" t="s">
        <v>258</v>
      </c>
      <c r="HB47" s="37" t="s">
        <v>258</v>
      </c>
      <c r="HC47" s="135" t="s">
        <v>258</v>
      </c>
      <c r="HD47" s="37" t="s">
        <v>258</v>
      </c>
      <c r="HE47" s="135" t="s">
        <v>258</v>
      </c>
      <c r="HF47" s="37" t="s">
        <v>258</v>
      </c>
      <c r="HG47" s="157" t="s">
        <v>258</v>
      </c>
      <c r="HH47" s="130" t="s">
        <v>258</v>
      </c>
      <c r="HI47" s="157" t="s">
        <v>258</v>
      </c>
      <c r="HJ47" s="31">
        <f>'★決算統計　目的税'!DY49</f>
        <v>140519</v>
      </c>
      <c r="HK47" s="124">
        <f>'★決算統計　目的税'!DZ49</f>
        <v>27606</v>
      </c>
      <c r="HL47" s="31">
        <f>'★決算統計　目的税'!EA49</f>
        <v>168125</v>
      </c>
      <c r="HM47" s="124">
        <f>'★決算統計　目的税'!ED49</f>
        <v>133300</v>
      </c>
      <c r="HN47" s="31">
        <f>'★決算統計　目的税'!EE49</f>
        <v>5013</v>
      </c>
      <c r="HO47" s="124">
        <f>'★決算統計　目的税'!EF49</f>
        <v>138313</v>
      </c>
      <c r="HP47" s="127">
        <f>'★徴収率　目的税'!AS49</f>
        <v>94.862616443327951</v>
      </c>
      <c r="HQ47" s="142">
        <f>'★徴収率　目的税'!AT49</f>
        <v>18.159095848728537</v>
      </c>
      <c r="HR47" s="142">
        <f>'★徴収率　目的税'!AU49</f>
        <v>82.267955390334564</v>
      </c>
    </row>
    <row r="48" spans="1:226">
      <c r="A48" s="124" t="s">
        <v>16</v>
      </c>
      <c r="B48" s="135">
        <f>'★決算統計　普通税'!U50</f>
        <v>716804</v>
      </c>
      <c r="C48" s="135">
        <f>'★決算統計　普通税'!V50</f>
        <v>24085</v>
      </c>
      <c r="D48" s="135">
        <f>'★決算統計　普通税'!W50</f>
        <v>740889</v>
      </c>
      <c r="E48" s="137">
        <f>'★決算統計　普通税'!Z50</f>
        <v>711715</v>
      </c>
      <c r="F48" s="137">
        <f>'★決算統計　普通税'!AA50</f>
        <v>5652</v>
      </c>
      <c r="G48" s="137">
        <f>'★決算統計　普通税'!AB50</f>
        <v>717367</v>
      </c>
      <c r="H48" s="139">
        <f>'★徴収率　普通税'!I50</f>
        <v>99.290043024313476</v>
      </c>
      <c r="I48" s="139">
        <f>'★徴収率　普通税'!J50</f>
        <v>23.466888104629437</v>
      </c>
      <c r="J48" s="139">
        <f>'★徴収率　普通税'!K50</f>
        <v>96.825165443136555</v>
      </c>
      <c r="K48" s="135">
        <f>'★決算統計　普通税'!AD50</f>
        <v>25218</v>
      </c>
      <c r="L48" s="135">
        <f>'★決算統計　普通税'!AE50</f>
        <v>874</v>
      </c>
      <c r="M48" s="135">
        <f>'★決算統計　普通税'!AF50</f>
        <v>26092</v>
      </c>
      <c r="N48" s="124">
        <f>'★決算統計　普通税'!AI50</f>
        <v>25033</v>
      </c>
      <c r="O48" s="124">
        <f>'★決算統計　普通税'!AJ50</f>
        <v>209</v>
      </c>
      <c r="P48" s="124">
        <f>'★決算統計　普通税'!AK50</f>
        <v>25242</v>
      </c>
      <c r="Q48" s="142">
        <f>'★徴収率　普通税'!L50</f>
        <v>99.266397018003019</v>
      </c>
      <c r="R48" s="142">
        <f>'★徴収率　普通税'!M50</f>
        <v>23.913043478260871</v>
      </c>
      <c r="S48" s="142">
        <f>'★徴収率　普通税'!N50</f>
        <v>96.742296489345392</v>
      </c>
      <c r="T48" s="145">
        <f>'★決算統計　普通税'!AM50</f>
        <v>623861</v>
      </c>
      <c r="U48" s="135">
        <f>'★決算統計　普通税'!AN50</f>
        <v>21626</v>
      </c>
      <c r="V48" s="37">
        <f>'★決算統計　普通税'!AO50</f>
        <v>645487</v>
      </c>
      <c r="W48" s="124">
        <f>'★決算統計　普通税'!AR50</f>
        <v>619289</v>
      </c>
      <c r="X48" s="124">
        <f>'★決算統計　普通税'!AS50</f>
        <v>5170</v>
      </c>
      <c r="Y48" s="124">
        <f>'★決算統計　普通税'!AT50</f>
        <v>624459</v>
      </c>
      <c r="Z48" s="142">
        <f>'★徴収率　普通税'!O50</f>
        <v>99.267144444034798</v>
      </c>
      <c r="AA48" s="127">
        <f>'★徴収率　普通税'!P50</f>
        <v>23.906408952187181</v>
      </c>
      <c r="AB48" s="142">
        <f>'★徴収率　普通税'!Q50</f>
        <v>96.742304647498713</v>
      </c>
      <c r="AC48" s="37">
        <f>'★決算統計　普通税'!AV50</f>
        <v>8545</v>
      </c>
      <c r="AD48" s="135">
        <f>'★決算統計　普通税'!AW50</f>
        <v>0</v>
      </c>
      <c r="AE48" s="37">
        <f>'★決算統計　普通税'!AX50</f>
        <v>8545</v>
      </c>
      <c r="AF48" s="124">
        <f>'★決算統計　普通税'!BA50</f>
        <v>8545</v>
      </c>
      <c r="AG48" s="31">
        <f>'★決算統計　普通税'!BB50</f>
        <v>0</v>
      </c>
      <c r="AH48" s="124">
        <f>'★決算統計　普通税'!BC50</f>
        <v>8545</v>
      </c>
      <c r="AI48" s="127">
        <f>'★徴収率　普通税'!R50</f>
        <v>100</v>
      </c>
      <c r="AJ48" s="142">
        <f>IF('★徴収率　普通税'!S50="－",0,'★徴収率　普通税'!S50)</f>
        <v>0</v>
      </c>
      <c r="AK48" s="142">
        <f>'★徴収率　普通税'!T50</f>
        <v>100</v>
      </c>
      <c r="AL48" s="135">
        <f>'★決算統計　普通税'!BE50</f>
        <v>32056</v>
      </c>
      <c r="AM48" s="37">
        <f>'★決算統計　普通税'!BF50</f>
        <v>750</v>
      </c>
      <c r="AN48" s="135">
        <f>'★決算統計　普通税'!BG50</f>
        <v>32806</v>
      </c>
      <c r="AO48" s="31">
        <f>'★決算統計　普通税'!BJ50</f>
        <v>31969</v>
      </c>
      <c r="AP48" s="124">
        <f>'★決算統計　普通税'!BK50</f>
        <v>129</v>
      </c>
      <c r="AQ48" s="31">
        <f>'★決算統計　普通税'!BL50</f>
        <v>32098</v>
      </c>
      <c r="AR48" s="142">
        <f>'★徴収率　普通税'!U50</f>
        <v>99.728599950087343</v>
      </c>
      <c r="AS48" s="127">
        <f>'★徴収率　普通税'!V50</f>
        <v>17.2</v>
      </c>
      <c r="AT48" s="142">
        <f>'★徴収率　普通税'!W50</f>
        <v>97.841858196671339</v>
      </c>
      <c r="AU48" s="37">
        <f>'★決算統計　普通税'!BN50</f>
        <v>35669</v>
      </c>
      <c r="AV48" s="135">
        <f>'★決算統計　普通税'!BO50</f>
        <v>835</v>
      </c>
      <c r="AW48" s="135">
        <f>'★決算統計　普通税'!BP50</f>
        <v>36504</v>
      </c>
      <c r="AX48" s="124">
        <f>'★決算統計　普通税'!BS50</f>
        <v>35424</v>
      </c>
      <c r="AY48" s="31">
        <f>'★決算統計　普通税'!BT50</f>
        <v>144</v>
      </c>
      <c r="AZ48" s="124">
        <f>'★決算統計　普通税'!BU50</f>
        <v>35568</v>
      </c>
      <c r="BA48" s="127">
        <f>'★徴収率　普通税'!X50</f>
        <v>99.313129047632401</v>
      </c>
      <c r="BB48" s="142">
        <f>IF('★徴収率　普通税'!Y50="－",0,'★徴収率　普通税'!Y50)</f>
        <v>17.245508982035929</v>
      </c>
      <c r="BC48" s="127">
        <f>'★徴収率　普通税'!Z50</f>
        <v>97.435897435897431</v>
      </c>
      <c r="BD48" s="135">
        <f>'★決算統計　普通税'!BW50</f>
        <v>989751</v>
      </c>
      <c r="BE48" s="37">
        <f>'★決算統計　普通税'!BX50</f>
        <v>79065</v>
      </c>
      <c r="BF48" s="135">
        <f>'★決算統計　普通税'!BY50</f>
        <v>1068816</v>
      </c>
      <c r="BG48" s="31">
        <f>'★決算統計　普通税'!CB50</f>
        <v>983199</v>
      </c>
      <c r="BH48" s="124">
        <f>'★決算統計　普通税'!CC50</f>
        <v>16681</v>
      </c>
      <c r="BI48" s="124">
        <f>'★決算統計　普通税'!CD50</f>
        <v>999880</v>
      </c>
      <c r="BJ48" s="142">
        <f>'★徴収率　普通税'!AA50</f>
        <v>99.338015319004484</v>
      </c>
      <c r="BK48" s="127">
        <f>'★徴収率　普通税'!AB50</f>
        <v>21.097830898627713</v>
      </c>
      <c r="BL48" s="142">
        <f>'★徴収率　普通税'!AC50</f>
        <v>93.550246253798591</v>
      </c>
      <c r="BM48" s="37">
        <f>'★決算統計　普通税'!CF50</f>
        <v>986331</v>
      </c>
      <c r="BN48" s="135">
        <f>'★決算統計　普通税'!CG50</f>
        <v>79065</v>
      </c>
      <c r="BO48" s="37">
        <f>'★決算統計　普通税'!CH50</f>
        <v>1065396</v>
      </c>
      <c r="BP48" s="124">
        <f>'★決算統計　普通税'!CK50</f>
        <v>979779</v>
      </c>
      <c r="BQ48" s="31">
        <f>'★決算統計　普通税'!CL50</f>
        <v>16681</v>
      </c>
      <c r="BR48" s="124">
        <f>'★決算統計　普通税'!CM50</f>
        <v>996460</v>
      </c>
      <c r="BS48" s="127">
        <f>'★徴収率　普通税'!AD50</f>
        <v>99.335719956079643</v>
      </c>
      <c r="BT48" s="142">
        <f>'★徴収率　普通税'!AE50</f>
        <v>21.097830898627713</v>
      </c>
      <c r="BU48" s="142">
        <f>'★徴収率　普通税'!AF50</f>
        <v>93.529542066987304</v>
      </c>
      <c r="BV48" s="135">
        <f>'★決算統計　普通税'!CO50</f>
        <v>335415</v>
      </c>
      <c r="BW48" s="135">
        <f>'★決算統計　普通税'!CP50</f>
        <v>29329</v>
      </c>
      <c r="BX48" s="37">
        <f>'★決算統計　普通税'!CQ50</f>
        <v>364744</v>
      </c>
      <c r="BY48" s="124">
        <f>'★決算統計　普通税'!CT50</f>
        <v>332448</v>
      </c>
      <c r="BZ48" s="31">
        <f>'★決算統計　普通税'!CU50</f>
        <v>3339</v>
      </c>
      <c r="CA48" s="124">
        <f>'★決算統計　普通税'!CV50</f>
        <v>335787</v>
      </c>
      <c r="CB48" s="127">
        <f>'★徴収率　普通税'!AG50</f>
        <v>99.115424176020753</v>
      </c>
      <c r="CC48" s="142">
        <f>'★徴収率　普通税'!AH50</f>
        <v>11.384636366735995</v>
      </c>
      <c r="CD48" s="127">
        <f>'★徴収率　普通税'!AI50</f>
        <v>92.061007172153623</v>
      </c>
      <c r="CE48" s="135">
        <f>'★決算統計　普通税'!CX50</f>
        <v>405251</v>
      </c>
      <c r="CF48" s="37">
        <f>'★決算統計　普通税'!CY50</f>
        <v>48684</v>
      </c>
      <c r="CG48" s="135">
        <f>'★決算統計　普通税'!CZ50</f>
        <v>453935</v>
      </c>
      <c r="CH48" s="124">
        <f>'★決算統計　普通税'!DC50</f>
        <v>401666</v>
      </c>
      <c r="CI48" s="31">
        <f>'★決算統計　普通税'!DD50</f>
        <v>12290</v>
      </c>
      <c r="CJ48" s="124">
        <f>'★決算統計　普通税'!DE50</f>
        <v>413956</v>
      </c>
      <c r="CK48" s="127">
        <f>'★徴収率　普通税'!AJ50</f>
        <v>99.115363071281749</v>
      </c>
      <c r="CL48" s="142">
        <f>'★徴収率　普通税'!AK50</f>
        <v>25.244433489442113</v>
      </c>
      <c r="CM48" s="127">
        <f>'★徴収率　普通税'!AL50</f>
        <v>91.192791919547957</v>
      </c>
      <c r="CN48" s="135">
        <f>'★決算統計　普通税'!DG50</f>
        <v>245665</v>
      </c>
      <c r="CO48" s="37">
        <f>'★決算統計　普通税'!DH50</f>
        <v>1052</v>
      </c>
      <c r="CP48" s="135">
        <f>'★決算統計　普通税'!DI50</f>
        <v>246717</v>
      </c>
      <c r="CQ48" s="31">
        <f>'★決算統計　普通税'!DL50</f>
        <v>245665</v>
      </c>
      <c r="CR48" s="124">
        <f>'★決算統計　普通税'!DM50</f>
        <v>1052</v>
      </c>
      <c r="CS48" s="124">
        <f>'★決算統計　普通税'!DN50</f>
        <v>246717</v>
      </c>
      <c r="CT48" s="142">
        <f>IF('★徴収率　普通税'!AM50="－",0,'★徴収率　普通税'!AM50)</f>
        <v>100</v>
      </c>
      <c r="CU48" s="127">
        <f>IF('★徴収率　普通税'!AN50="－",0,'★徴収率　普通税'!AN50)</f>
        <v>100</v>
      </c>
      <c r="CV48" s="142">
        <f>IF('★徴収率　普通税'!AO50="－",0,'★徴収率　普通税'!AO50)</f>
        <v>100</v>
      </c>
      <c r="CW48" s="37">
        <f>'★決算統計　普通税'!DP50</f>
        <v>3420</v>
      </c>
      <c r="CX48" s="135">
        <f>'★決算統計　普通税'!DQ50</f>
        <v>0</v>
      </c>
      <c r="CY48" s="37">
        <f>'★決算統計　普通税'!DR50</f>
        <v>3420</v>
      </c>
      <c r="CZ48" s="124">
        <f>'★決算統計　普通税'!DU50</f>
        <v>3420</v>
      </c>
      <c r="DA48" s="31">
        <f>'★決算統計　普通税'!DV50</f>
        <v>0</v>
      </c>
      <c r="DB48" s="124">
        <f>'★決算統計　普通税'!DW50</f>
        <v>3420</v>
      </c>
      <c r="DC48" s="127">
        <f>IF('★徴収率　普通税'!AP50="－",0,'★徴収率　普通税'!AP50)</f>
        <v>100</v>
      </c>
      <c r="DD48" s="142">
        <f>IF('★徴収率　普通税'!AQ50="－",0,'★徴収率　普通税'!AQ50)</f>
        <v>0</v>
      </c>
      <c r="DE48" s="142">
        <f>IF('★徴収率　普通税'!AR50="－",0,'★徴収率　普通税'!AR50)</f>
        <v>100</v>
      </c>
      <c r="DF48" s="152" t="s">
        <v>258</v>
      </c>
      <c r="DG48" s="152" t="s">
        <v>258</v>
      </c>
      <c r="DH48" s="37">
        <f>'★決算統計　普通税'!EA50</f>
        <v>50817</v>
      </c>
      <c r="DI48" s="152" t="s">
        <v>258</v>
      </c>
      <c r="DJ48" s="128" t="s">
        <v>258</v>
      </c>
      <c r="DK48" s="124">
        <f>'★決算統計　普通税'!EF50</f>
        <v>47919</v>
      </c>
      <c r="DL48" s="127" t="str">
        <f>'★徴収率　普通税'!AS50</f>
        <v>－</v>
      </c>
      <c r="DM48" s="142" t="str">
        <f>'★徴収率　普通税'!AT50</f>
        <v>－</v>
      </c>
      <c r="DN48" s="142">
        <f>'★徴収率　普通税'!AU50</f>
        <v>94.297184013223927</v>
      </c>
      <c r="DO48" s="152" t="s">
        <v>258</v>
      </c>
      <c r="DP48" s="128" t="s">
        <v>258</v>
      </c>
      <c r="DQ48" s="124">
        <f>'★決算統計　普通税'!EJ50</f>
        <v>2171</v>
      </c>
      <c r="DR48" s="128" t="s">
        <v>258</v>
      </c>
      <c r="DS48" s="152" t="s">
        <v>258</v>
      </c>
      <c r="DT48" s="31">
        <f>'★決算統計　普通税'!EO50</f>
        <v>2171</v>
      </c>
      <c r="DU48" s="142" t="str">
        <f>'★徴収率　普通税'!AV50</f>
        <v>－</v>
      </c>
      <c r="DV48" s="127" t="str">
        <f>'★徴収率　普通税'!AW50</f>
        <v>－</v>
      </c>
      <c r="DW48" s="142">
        <f>'★徴収率　普通税'!AX50</f>
        <v>100</v>
      </c>
      <c r="DX48" s="31">
        <f>'★決算統計　普通税'!EQ50</f>
        <v>45894</v>
      </c>
      <c r="DY48" s="124">
        <f>'★決算統計　普通税'!ER50</f>
        <v>2752</v>
      </c>
      <c r="DZ48" s="31">
        <f>'★決算統計　普通税'!ES50</f>
        <v>48646</v>
      </c>
      <c r="EA48" s="124">
        <f>'★決算統計　普通税'!EV50</f>
        <v>45214</v>
      </c>
      <c r="EB48" s="31">
        <f>'★決算統計　普通税'!EW50</f>
        <v>534</v>
      </c>
      <c r="EC48" s="124">
        <f>'★決算統計　普通税'!EX50</f>
        <v>45748</v>
      </c>
      <c r="ED48" s="127">
        <f>'★徴収率　普通税'!AY50</f>
        <v>98.518324835490475</v>
      </c>
      <c r="EE48" s="142">
        <f>'★徴収率　普通税'!AZ50</f>
        <v>19.404069767441861</v>
      </c>
      <c r="EF48" s="127">
        <f>'★徴収率　普通税'!BA50</f>
        <v>94.042675656785761</v>
      </c>
      <c r="EG48" s="135">
        <f>'★決算統計　普通税'!EZ50</f>
        <v>76438</v>
      </c>
      <c r="EH48" s="37">
        <f>'★決算統計　普通税'!FA50</f>
        <v>0</v>
      </c>
      <c r="EI48" s="135">
        <f>'★決算統計　普通税'!FB50</f>
        <v>76438</v>
      </c>
      <c r="EJ48" s="31">
        <f>'★決算統計　普通税'!FE50</f>
        <v>76438</v>
      </c>
      <c r="EK48" s="124">
        <f>'★決算統計　普通税'!FF50</f>
        <v>0</v>
      </c>
      <c r="EL48" s="31">
        <f>'★決算統計　普通税'!FG50</f>
        <v>76438</v>
      </c>
      <c r="EM48" s="142">
        <f>'★徴収率　普通税'!BB50</f>
        <v>100</v>
      </c>
      <c r="EN48" s="127">
        <f>IF('★徴収率　普通税'!BC50="－",0,'★徴収率　普通税'!BC50)</f>
        <v>0</v>
      </c>
      <c r="EO48" s="142">
        <f>'★徴収率　普通税'!BD50</f>
        <v>100</v>
      </c>
      <c r="EP48" s="37">
        <f>'★決算統計　普通税'!FR50</f>
        <v>0</v>
      </c>
      <c r="EQ48" s="135">
        <f>'★決算統計　普通税'!FS50</f>
        <v>0</v>
      </c>
      <c r="ER48" s="37">
        <f>'★決算統計　普通税'!FT50</f>
        <v>0</v>
      </c>
      <c r="ES48" s="124">
        <f>'★決算統計　普通税'!FW50</f>
        <v>0</v>
      </c>
      <c r="ET48" s="31">
        <f>'★決算統計　普通税'!FX50</f>
        <v>0</v>
      </c>
      <c r="EU48" s="124">
        <f>'★決算統計　普通税'!FY50</f>
        <v>0</v>
      </c>
      <c r="EV48" s="127">
        <f>IF('★徴収率　普通税'!BH50="－",0,'★徴収率　普通税'!BH50)</f>
        <v>0</v>
      </c>
      <c r="EW48" s="142">
        <f>IF('★徴収率　普通税'!BI50="－",0,'★徴収率　普通税'!BI50)</f>
        <v>0</v>
      </c>
      <c r="EX48" s="127">
        <f>IF('★徴収率　普通税'!BJ50="－",0,'★徴収率　普通税'!BJ50)</f>
        <v>0</v>
      </c>
      <c r="EY48" s="156" t="s">
        <v>258</v>
      </c>
      <c r="EZ48" s="129" t="s">
        <v>258</v>
      </c>
      <c r="FA48" s="156" t="s">
        <v>258</v>
      </c>
      <c r="FB48" s="130" t="s">
        <v>258</v>
      </c>
      <c r="FC48" s="157" t="s">
        <v>258</v>
      </c>
      <c r="FD48" s="130" t="s">
        <v>258</v>
      </c>
      <c r="FE48" s="158" t="s">
        <v>258</v>
      </c>
      <c r="FF48" s="131" t="s">
        <v>258</v>
      </c>
      <c r="FG48" s="158" t="s">
        <v>258</v>
      </c>
      <c r="FH48" s="131" t="s">
        <v>258</v>
      </c>
      <c r="FI48" s="158" t="s">
        <v>258</v>
      </c>
      <c r="FJ48" s="131" t="s">
        <v>258</v>
      </c>
      <c r="FK48" s="158" t="s">
        <v>258</v>
      </c>
      <c r="FL48" s="131" t="s">
        <v>258</v>
      </c>
      <c r="FM48" s="158" t="s">
        <v>258</v>
      </c>
      <c r="FN48" s="130" t="str">
        <f>'★徴収率　目的税'!I50</f>
        <v>－</v>
      </c>
      <c r="FO48" s="157" t="str">
        <f>'★徴収率　目的税'!J50</f>
        <v>－</v>
      </c>
      <c r="FP48" s="130" t="str">
        <f>'★徴収率　目的税'!K50</f>
        <v>－</v>
      </c>
      <c r="FQ48" s="157" t="s">
        <v>258</v>
      </c>
      <c r="FR48" s="130" t="s">
        <v>258</v>
      </c>
      <c r="FS48" s="157" t="s">
        <v>258</v>
      </c>
      <c r="FT48" s="130" t="s">
        <v>258</v>
      </c>
      <c r="FU48" s="157" t="s">
        <v>258</v>
      </c>
      <c r="FV48" s="130" t="s">
        <v>258</v>
      </c>
      <c r="FW48" s="157" t="s">
        <v>258</v>
      </c>
      <c r="FX48" s="130" t="s">
        <v>258</v>
      </c>
      <c r="FY48" s="157" t="s">
        <v>258</v>
      </c>
      <c r="FZ48" s="130" t="s">
        <v>258</v>
      </c>
      <c r="GA48" s="157" t="s">
        <v>258</v>
      </c>
      <c r="GB48" s="130" t="s">
        <v>258</v>
      </c>
      <c r="GC48" s="157" t="s">
        <v>258</v>
      </c>
      <c r="GD48" s="130" t="s">
        <v>258</v>
      </c>
      <c r="GE48" s="157" t="s">
        <v>258</v>
      </c>
      <c r="GF48" s="130" t="s">
        <v>258</v>
      </c>
      <c r="GG48" s="157" t="s">
        <v>258</v>
      </c>
      <c r="GH48" s="130" t="s">
        <v>258</v>
      </c>
      <c r="GI48" s="156" t="s">
        <v>258</v>
      </c>
      <c r="GJ48" s="129" t="s">
        <v>258</v>
      </c>
      <c r="GK48" s="156" t="s">
        <v>258</v>
      </c>
      <c r="GL48" s="130" t="s">
        <v>258</v>
      </c>
      <c r="GM48" s="157" t="s">
        <v>258</v>
      </c>
      <c r="GN48" s="130" t="s">
        <v>258</v>
      </c>
      <c r="GO48" s="158" t="s">
        <v>258</v>
      </c>
      <c r="GP48" s="131" t="s">
        <v>258</v>
      </c>
      <c r="GQ48" s="158" t="s">
        <v>258</v>
      </c>
      <c r="GR48" s="31">
        <f>'★決算統計　目的税'!DG50</f>
        <v>1828887</v>
      </c>
      <c r="GS48" s="124">
        <f>'★決算統計　目的税'!DH50</f>
        <v>105902</v>
      </c>
      <c r="GT48" s="31">
        <f>'★決算統計　目的税'!DI50</f>
        <v>1936960</v>
      </c>
      <c r="GU48" s="124">
        <f>'★決算統計　目的税'!DL50</f>
        <v>1816566</v>
      </c>
      <c r="GV48" s="31">
        <f>'★決算統計　目的税'!DM50</f>
        <v>22867</v>
      </c>
      <c r="GW48" s="124">
        <f>'★決算統計　目的税'!DN50</f>
        <v>1841604</v>
      </c>
      <c r="GX48" s="127">
        <f>'★徴収率　目的税'!AM50</f>
        <v>99.326311576384981</v>
      </c>
      <c r="GY48" s="142">
        <f>'★徴収率　目的税'!AN50</f>
        <v>21.592604483390303</v>
      </c>
      <c r="GZ48" s="127">
        <f>'★徴収率　目的税'!AO50</f>
        <v>95.077027920039654</v>
      </c>
      <c r="HA48" s="135" t="s">
        <v>258</v>
      </c>
      <c r="HB48" s="37" t="s">
        <v>258</v>
      </c>
      <c r="HC48" s="135" t="s">
        <v>258</v>
      </c>
      <c r="HD48" s="37" t="s">
        <v>258</v>
      </c>
      <c r="HE48" s="135" t="s">
        <v>258</v>
      </c>
      <c r="HF48" s="37" t="s">
        <v>258</v>
      </c>
      <c r="HG48" s="157" t="s">
        <v>258</v>
      </c>
      <c r="HH48" s="130" t="s">
        <v>258</v>
      </c>
      <c r="HI48" s="157" t="s">
        <v>258</v>
      </c>
      <c r="HJ48" s="31">
        <f>'★決算統計　目的税'!DY50</f>
        <v>383815</v>
      </c>
      <c r="HK48" s="124">
        <f>'★決算統計　目的税'!DZ50</f>
        <v>224564</v>
      </c>
      <c r="HL48" s="31">
        <f>'★決算統計　目的税'!EA50</f>
        <v>608379</v>
      </c>
      <c r="HM48" s="124">
        <f>'★決算統計　目的税'!ED50</f>
        <v>363484</v>
      </c>
      <c r="HN48" s="31">
        <f>'★決算統計　目的税'!EE50</f>
        <v>15770</v>
      </c>
      <c r="HO48" s="124">
        <f>'★決算統計　目的税'!EF50</f>
        <v>379254</v>
      </c>
      <c r="HP48" s="127">
        <f>'★徴収率　目的税'!AS50</f>
        <v>94.702916769797952</v>
      </c>
      <c r="HQ48" s="142">
        <f>'★徴収率　目的税'!AT50</f>
        <v>7.0224969273792777</v>
      </c>
      <c r="HR48" s="142">
        <f>'★徴収率　目的税'!AU50</f>
        <v>62.338443634642225</v>
      </c>
    </row>
    <row r="49" spans="1:226">
      <c r="A49" s="124" t="s">
        <v>1</v>
      </c>
      <c r="B49" s="135">
        <f>'★決算統計　普通税'!U51</f>
        <v>694428</v>
      </c>
      <c r="C49" s="135">
        <f>'★決算統計　普通税'!V51</f>
        <v>12422</v>
      </c>
      <c r="D49" s="135">
        <f>'★決算統計　普通税'!W51</f>
        <v>706850</v>
      </c>
      <c r="E49" s="137">
        <f>'★決算統計　普通税'!Z51</f>
        <v>688162</v>
      </c>
      <c r="F49" s="137">
        <f>'★決算統計　普通税'!AA51</f>
        <v>6479</v>
      </c>
      <c r="G49" s="137">
        <f>'★決算統計　普通税'!AB51</f>
        <v>694641</v>
      </c>
      <c r="H49" s="139">
        <f>'★徴収率　普通税'!I51</f>
        <v>99.097674632935309</v>
      </c>
      <c r="I49" s="139">
        <f>'★徴収率　普通税'!J51</f>
        <v>52.157462566414424</v>
      </c>
      <c r="J49" s="139">
        <f>'★徴収率　普通税'!K51</f>
        <v>98.27275942562072</v>
      </c>
      <c r="K49" s="135">
        <f>'★決算統計　普通税'!AD51</f>
        <v>22728</v>
      </c>
      <c r="L49" s="135">
        <f>'★決算統計　普通税'!AE51</f>
        <v>412</v>
      </c>
      <c r="M49" s="135">
        <f>'★決算統計　普通税'!AF51</f>
        <v>23140</v>
      </c>
      <c r="N49" s="124">
        <f>'★決算統計　普通税'!AI51</f>
        <v>22528</v>
      </c>
      <c r="O49" s="124">
        <f>'★決算統計　普通税'!AJ51</f>
        <v>220</v>
      </c>
      <c r="P49" s="124">
        <f>'★決算統計　普通税'!AK51</f>
        <v>22748</v>
      </c>
      <c r="Q49" s="142">
        <f>'★徴収率　普通税'!L51</f>
        <v>99.120028159098908</v>
      </c>
      <c r="R49" s="142">
        <f>'★徴収率　普通税'!M51</f>
        <v>53.398058252427184</v>
      </c>
      <c r="S49" s="142">
        <f>'★徴収率　普通税'!N51</f>
        <v>98.305963699222119</v>
      </c>
      <c r="T49" s="145">
        <f>'★決算統計　普通税'!AM51</f>
        <v>636158</v>
      </c>
      <c r="U49" s="135">
        <f>'★決算統計　普通税'!AN51</f>
        <v>11521</v>
      </c>
      <c r="V49" s="37">
        <f>'★決算統計　普通税'!AO51</f>
        <v>647679</v>
      </c>
      <c r="W49" s="124">
        <f>'★決算統計　普通税'!AR51</f>
        <v>630549</v>
      </c>
      <c r="X49" s="124">
        <f>'★決算統計　普通税'!AS51</f>
        <v>6148</v>
      </c>
      <c r="Y49" s="124">
        <f>'★決算統計　普通税'!AT51</f>
        <v>636697</v>
      </c>
      <c r="Z49" s="142">
        <f>'★徴収率　普通税'!O51</f>
        <v>99.118300799486931</v>
      </c>
      <c r="AA49" s="127">
        <f>'★徴収率　普通税'!P51</f>
        <v>53.363423313948445</v>
      </c>
      <c r="AB49" s="142">
        <f>'★徴収率　普通税'!Q51</f>
        <v>98.304406967031511</v>
      </c>
      <c r="AC49" s="37">
        <f>'★決算統計　普通税'!AV51</f>
        <v>3258</v>
      </c>
      <c r="AD49" s="135">
        <f>'★決算統計　普通税'!AW51</f>
        <v>0</v>
      </c>
      <c r="AE49" s="37">
        <f>'★決算統計　普通税'!AX51</f>
        <v>3258</v>
      </c>
      <c r="AF49" s="124">
        <f>'★決算統計　普通税'!BA51</f>
        <v>3258</v>
      </c>
      <c r="AG49" s="31">
        <f>'★決算統計　普通税'!BB51</f>
        <v>0</v>
      </c>
      <c r="AH49" s="124">
        <f>'★決算統計　普通税'!BC51</f>
        <v>3258</v>
      </c>
      <c r="AI49" s="127">
        <f>'★徴収率　普通税'!R51</f>
        <v>100</v>
      </c>
      <c r="AJ49" s="142">
        <f>IF('★徴収率　普通税'!S51="－",0,'★徴収率　普通税'!S51)</f>
        <v>0</v>
      </c>
      <c r="AK49" s="142">
        <f>'★徴収率　普通税'!T51</f>
        <v>100</v>
      </c>
      <c r="AL49" s="135">
        <f>'★決算統計　普通税'!BE51</f>
        <v>22472</v>
      </c>
      <c r="AM49" s="37">
        <f>'★決算統計　普通税'!BF51</f>
        <v>221</v>
      </c>
      <c r="AN49" s="135">
        <f>'★決算統計　普通税'!BG51</f>
        <v>22693</v>
      </c>
      <c r="AO49" s="31">
        <f>'★決算統計　普通税'!BJ51</f>
        <v>21882</v>
      </c>
      <c r="AP49" s="124">
        <f>'★決算統計　普通税'!BK51</f>
        <v>111</v>
      </c>
      <c r="AQ49" s="31">
        <f>'★決算統計　普通税'!BL51</f>
        <v>21993</v>
      </c>
      <c r="AR49" s="142">
        <f>'★徴収率　普通税'!U51</f>
        <v>97.374510501957985</v>
      </c>
      <c r="AS49" s="127">
        <f>'★徴収率　普通税'!V51</f>
        <v>50.226244343891402</v>
      </c>
      <c r="AT49" s="142">
        <f>'★徴収率　普通税'!W51</f>
        <v>96.915348345304722</v>
      </c>
      <c r="AU49" s="37">
        <f>'★決算統計　普通税'!BN51</f>
        <v>13070</v>
      </c>
      <c r="AV49" s="135">
        <f>'★決算統計　普通税'!BO51</f>
        <v>268</v>
      </c>
      <c r="AW49" s="135">
        <f>'★決算統計　普通税'!BP51</f>
        <v>13338</v>
      </c>
      <c r="AX49" s="124">
        <f>'★決算統計　普通税'!BS51</f>
        <v>13203</v>
      </c>
      <c r="AY49" s="31">
        <f>'★決算統計　普通税'!BT51</f>
        <v>0</v>
      </c>
      <c r="AZ49" s="124">
        <f>'★決算統計　普通税'!BU51</f>
        <v>13203</v>
      </c>
      <c r="BA49" s="127">
        <f>'★徴収率　普通税'!X51</f>
        <v>101.01759755164498</v>
      </c>
      <c r="BB49" s="142">
        <f>IF('★徴収率　普通税'!Y51="－",0,'★徴収率　普通税'!Y51)</f>
        <v>0</v>
      </c>
      <c r="BC49" s="127">
        <f>'★徴収率　普通税'!Z51</f>
        <v>98.987854251012138</v>
      </c>
      <c r="BD49" s="135">
        <f>'★決算統計　普通税'!BW51</f>
        <v>501762</v>
      </c>
      <c r="BE49" s="37">
        <f>'★決算統計　普通税'!BX51</f>
        <v>14278</v>
      </c>
      <c r="BF49" s="135">
        <f>'★決算統計　普通税'!BY51</f>
        <v>516040</v>
      </c>
      <c r="BG49" s="31">
        <f>'★決算統計　普通税'!CB51</f>
        <v>495252</v>
      </c>
      <c r="BH49" s="124">
        <f>'★決算統計　普通税'!CC51</f>
        <v>7173</v>
      </c>
      <c r="BI49" s="124">
        <f>'★決算統計　普通税'!CD51</f>
        <v>502425</v>
      </c>
      <c r="BJ49" s="142">
        <f>'★徴収率　普通税'!AA51</f>
        <v>98.70257213579346</v>
      </c>
      <c r="BK49" s="127">
        <f>'★徴収率　普通税'!AB51</f>
        <v>50.23812858943829</v>
      </c>
      <c r="BL49" s="142">
        <f>'★徴収率　普通税'!AC51</f>
        <v>97.361638632664139</v>
      </c>
      <c r="BM49" s="37">
        <f>'★決算統計　普通税'!CF51</f>
        <v>501762</v>
      </c>
      <c r="BN49" s="135">
        <f>'★決算統計　普通税'!CG51</f>
        <v>14278</v>
      </c>
      <c r="BO49" s="37">
        <f>'★決算統計　普通税'!CH51</f>
        <v>516040</v>
      </c>
      <c r="BP49" s="124">
        <f>'★決算統計　普通税'!CK51</f>
        <v>495252</v>
      </c>
      <c r="BQ49" s="31">
        <f>'★決算統計　普通税'!CL51</f>
        <v>7173</v>
      </c>
      <c r="BR49" s="124">
        <f>'★決算統計　普通税'!CM51</f>
        <v>502425</v>
      </c>
      <c r="BS49" s="127">
        <f>'★徴収率　普通税'!AD51</f>
        <v>98.70257213579346</v>
      </c>
      <c r="BT49" s="142">
        <f>'★徴収率　普通税'!AE51</f>
        <v>50.23812858943829</v>
      </c>
      <c r="BU49" s="142">
        <f>'★徴収率　普通税'!AF51</f>
        <v>97.361638632664139</v>
      </c>
      <c r="BV49" s="135">
        <f>'★決算統計　普通税'!CO51</f>
        <v>189936</v>
      </c>
      <c r="BW49" s="135">
        <f>'★決算統計　普通税'!CP51</f>
        <v>6141</v>
      </c>
      <c r="BX49" s="37">
        <f>'★決算統計　普通税'!CQ51</f>
        <v>196077</v>
      </c>
      <c r="BY49" s="124">
        <f>'★決算統計　普通税'!CT51</f>
        <v>187136</v>
      </c>
      <c r="BZ49" s="31">
        <f>'★決算統計　普通税'!CU51</f>
        <v>3085</v>
      </c>
      <c r="CA49" s="124">
        <f>'★決算統計　普通税'!CV51</f>
        <v>190221</v>
      </c>
      <c r="CB49" s="127">
        <f>'★徴収率　普通税'!AG51</f>
        <v>98.525819223317328</v>
      </c>
      <c r="CC49" s="142">
        <f>'★徴収率　普通税'!AH51</f>
        <v>50.236117896108127</v>
      </c>
      <c r="CD49" s="127">
        <f>'★徴収率　普通税'!AI51</f>
        <v>97.013418197952845</v>
      </c>
      <c r="CE49" s="135">
        <f>'★決算統計　普通税'!CX51</f>
        <v>251667</v>
      </c>
      <c r="CF49" s="37">
        <f>'★決算統計　普通税'!CY51</f>
        <v>8137</v>
      </c>
      <c r="CG49" s="135">
        <f>'★決算統計　普通税'!CZ51</f>
        <v>259804</v>
      </c>
      <c r="CH49" s="124">
        <f>'★決算統計　普通税'!DC51</f>
        <v>247957</v>
      </c>
      <c r="CI49" s="31">
        <f>'★決算統計　普通税'!DD51</f>
        <v>4088</v>
      </c>
      <c r="CJ49" s="124">
        <f>'★決算統計　普通税'!DE51</f>
        <v>252045</v>
      </c>
      <c r="CK49" s="127">
        <f>'★徴収率　普通税'!AJ51</f>
        <v>98.525829767112896</v>
      </c>
      <c r="CL49" s="142">
        <f>'★徴収率　普通税'!AK51</f>
        <v>50.239646061201917</v>
      </c>
      <c r="CM49" s="127">
        <f>'★徴収率　普通税'!AL51</f>
        <v>97.013517882711582</v>
      </c>
      <c r="CN49" s="135">
        <f>'★決算統計　普通税'!DG51</f>
        <v>60159</v>
      </c>
      <c r="CO49" s="37">
        <f>'★決算統計　普通税'!DH51</f>
        <v>0</v>
      </c>
      <c r="CP49" s="135">
        <f>'★決算統計　普通税'!DI51</f>
        <v>60159</v>
      </c>
      <c r="CQ49" s="31">
        <f>'★決算統計　普通税'!DL51</f>
        <v>60159</v>
      </c>
      <c r="CR49" s="124">
        <f>'★決算統計　普通税'!DM51</f>
        <v>0</v>
      </c>
      <c r="CS49" s="124">
        <f>'★決算統計　普通税'!DN51</f>
        <v>60159</v>
      </c>
      <c r="CT49" s="142">
        <f>IF('★徴収率　普通税'!AM51="－",0,'★徴収率　普通税'!AM51)</f>
        <v>100</v>
      </c>
      <c r="CU49" s="127">
        <f>IF('★徴収率　普通税'!AN51="－",0,'★徴収率　普通税'!AN51)</f>
        <v>0</v>
      </c>
      <c r="CV49" s="142">
        <f>IF('★徴収率　普通税'!AO51="－",0,'★徴収率　普通税'!AO51)</f>
        <v>100</v>
      </c>
      <c r="CW49" s="37">
        <f>'★決算統計　普通税'!DP51</f>
        <v>0</v>
      </c>
      <c r="CX49" s="135">
        <f>'★決算統計　普通税'!DQ51</f>
        <v>0</v>
      </c>
      <c r="CY49" s="37">
        <f>'★決算統計　普通税'!DR51</f>
        <v>0</v>
      </c>
      <c r="CZ49" s="124">
        <f>'★決算統計　普通税'!DU51</f>
        <v>0</v>
      </c>
      <c r="DA49" s="31">
        <f>'★決算統計　普通税'!DV51</f>
        <v>0</v>
      </c>
      <c r="DB49" s="124">
        <f>'★決算統計　普通税'!DW51</f>
        <v>0</v>
      </c>
      <c r="DC49" s="127">
        <f>IF('★徴収率　普通税'!AP51="－",0,'★徴収率　普通税'!AP51)</f>
        <v>0</v>
      </c>
      <c r="DD49" s="142">
        <f>IF('★徴収率　普通税'!AQ51="－",0,'★徴収率　普通税'!AQ51)</f>
        <v>0</v>
      </c>
      <c r="DE49" s="142">
        <f>IF('★徴収率　普通税'!AR51="－",0,'★徴収率　普通税'!AR51)</f>
        <v>0</v>
      </c>
      <c r="DF49" s="152" t="s">
        <v>258</v>
      </c>
      <c r="DG49" s="152" t="s">
        <v>258</v>
      </c>
      <c r="DH49" s="37">
        <f>'★決算統計　普通税'!EA51</f>
        <v>45016</v>
      </c>
      <c r="DI49" s="152" t="s">
        <v>258</v>
      </c>
      <c r="DJ49" s="128" t="s">
        <v>258</v>
      </c>
      <c r="DK49" s="124">
        <f>'★決算統計　普通税'!EF51</f>
        <v>42435</v>
      </c>
      <c r="DL49" s="127" t="str">
        <f>'★徴収率　普通税'!AS51</f>
        <v>－</v>
      </c>
      <c r="DM49" s="142" t="str">
        <f>'★徴収率　普通税'!AT51</f>
        <v>－</v>
      </c>
      <c r="DN49" s="142">
        <f>'★徴収率　普通税'!AU51</f>
        <v>94.266483028256616</v>
      </c>
      <c r="DO49" s="152" t="s">
        <v>258</v>
      </c>
      <c r="DP49" s="128" t="s">
        <v>258</v>
      </c>
      <c r="DQ49" s="124">
        <f>'★決算統計　普通税'!EJ51</f>
        <v>3056</v>
      </c>
      <c r="DR49" s="128" t="s">
        <v>258</v>
      </c>
      <c r="DS49" s="152" t="s">
        <v>258</v>
      </c>
      <c r="DT49" s="31">
        <f>'★決算統計　普通税'!EO51</f>
        <v>3056</v>
      </c>
      <c r="DU49" s="142" t="str">
        <f>'★徴収率　普通税'!AV51</f>
        <v>－</v>
      </c>
      <c r="DV49" s="127" t="str">
        <f>'★徴収率　普通税'!AW51</f>
        <v>－</v>
      </c>
      <c r="DW49" s="142">
        <f>'★徴収率　普通税'!AX51</f>
        <v>100</v>
      </c>
      <c r="DX49" s="31">
        <f>'★決算統計　普通税'!EQ51</f>
        <v>39751</v>
      </c>
      <c r="DY49" s="124">
        <f>'★決算統計　普通税'!ER51</f>
        <v>2209</v>
      </c>
      <c r="DZ49" s="31">
        <f>'★決算統計　普通税'!ES51</f>
        <v>41960</v>
      </c>
      <c r="EA49" s="124">
        <f>'★決算統計　普通税'!EV51</f>
        <v>38785</v>
      </c>
      <c r="EB49" s="31">
        <f>'★決算統計　普通税'!EW51</f>
        <v>594</v>
      </c>
      <c r="EC49" s="124">
        <f>'★決算統計　普通税'!EX51</f>
        <v>39379</v>
      </c>
      <c r="ED49" s="127">
        <f>'★徴収率　普通税'!AY51</f>
        <v>97.569872456038837</v>
      </c>
      <c r="EE49" s="142">
        <f>'★徴収率　普通税'!AZ51</f>
        <v>26.889995473064737</v>
      </c>
      <c r="EF49" s="127">
        <f>'★徴収率　普通税'!BA51</f>
        <v>93.848903717826502</v>
      </c>
      <c r="EG49" s="135">
        <f>'★決算統計　普通税'!EZ51</f>
        <v>135830</v>
      </c>
      <c r="EH49" s="37">
        <f>'★決算統計　普通税'!FA51</f>
        <v>0</v>
      </c>
      <c r="EI49" s="135">
        <f>'★決算統計　普通税'!FB51</f>
        <v>135830</v>
      </c>
      <c r="EJ49" s="31">
        <f>'★決算統計　普通税'!FE51</f>
        <v>135830</v>
      </c>
      <c r="EK49" s="124">
        <f>'★決算統計　普通税'!FF51</f>
        <v>0</v>
      </c>
      <c r="EL49" s="31">
        <f>'★決算統計　普通税'!FG51</f>
        <v>135830</v>
      </c>
      <c r="EM49" s="142">
        <f>'★徴収率　普通税'!BB51</f>
        <v>100</v>
      </c>
      <c r="EN49" s="127">
        <f>IF('★徴収率　普通税'!BC51="－",0,'★徴収率　普通税'!BC51)</f>
        <v>0</v>
      </c>
      <c r="EO49" s="142">
        <f>'★徴収率　普通税'!BD51</f>
        <v>100</v>
      </c>
      <c r="EP49" s="37">
        <f>'★決算統計　普通税'!FR51</f>
        <v>0</v>
      </c>
      <c r="EQ49" s="135">
        <f>'★決算統計　普通税'!FS51</f>
        <v>0</v>
      </c>
      <c r="ER49" s="37">
        <f>'★決算統計　普通税'!FT51</f>
        <v>0</v>
      </c>
      <c r="ES49" s="124">
        <f>'★決算統計　普通税'!FW51</f>
        <v>0</v>
      </c>
      <c r="ET49" s="31">
        <f>'★決算統計　普通税'!FX51</f>
        <v>0</v>
      </c>
      <c r="EU49" s="124">
        <f>'★決算統計　普通税'!FY51</f>
        <v>0</v>
      </c>
      <c r="EV49" s="127">
        <f>IF('★徴収率　普通税'!BH51="－",0,'★徴収率　普通税'!BH51)</f>
        <v>0</v>
      </c>
      <c r="EW49" s="142">
        <f>IF('★徴収率　普通税'!BI51="－",0,'★徴収率　普通税'!BI51)</f>
        <v>0</v>
      </c>
      <c r="EX49" s="127">
        <f>IF('★徴収率　普通税'!BJ51="－",0,'★徴収率　普通税'!BJ51)</f>
        <v>0</v>
      </c>
      <c r="EY49" s="156" t="s">
        <v>258</v>
      </c>
      <c r="EZ49" s="129" t="s">
        <v>258</v>
      </c>
      <c r="FA49" s="156" t="s">
        <v>258</v>
      </c>
      <c r="FB49" s="130" t="s">
        <v>258</v>
      </c>
      <c r="FC49" s="157" t="s">
        <v>258</v>
      </c>
      <c r="FD49" s="130" t="s">
        <v>258</v>
      </c>
      <c r="FE49" s="158" t="s">
        <v>258</v>
      </c>
      <c r="FF49" s="131" t="s">
        <v>258</v>
      </c>
      <c r="FG49" s="158" t="s">
        <v>258</v>
      </c>
      <c r="FH49" s="37">
        <f>'★決算統計　目的税'!U51</f>
        <v>88</v>
      </c>
      <c r="FI49" s="135">
        <f>'★決算統計　目的税'!V51</f>
        <v>0</v>
      </c>
      <c r="FJ49" s="37">
        <f>'★決算統計　目的税'!W51</f>
        <v>88</v>
      </c>
      <c r="FK49" s="135">
        <f>'★決算統計　目的税'!Z51</f>
        <v>88</v>
      </c>
      <c r="FL49" s="134">
        <f>'★決算統計　目的税'!AA51</f>
        <v>0</v>
      </c>
      <c r="FM49" s="135">
        <f>'★決算統計　目的税'!AB51</f>
        <v>88</v>
      </c>
      <c r="FN49" s="130">
        <f>'★徴収率　目的税'!I51</f>
        <v>100</v>
      </c>
      <c r="FO49" s="158">
        <f>IF('★徴収率　目的税'!J51="－",0,'★徴収率　目的税'!J51)</f>
        <v>0</v>
      </c>
      <c r="FP49" s="130">
        <f>'★徴収率　目的税'!K51</f>
        <v>100</v>
      </c>
      <c r="FQ49" s="157" t="s">
        <v>258</v>
      </c>
      <c r="FR49" s="130" t="s">
        <v>258</v>
      </c>
      <c r="FS49" s="157" t="s">
        <v>258</v>
      </c>
      <c r="FT49" s="130" t="s">
        <v>258</v>
      </c>
      <c r="FU49" s="157" t="s">
        <v>258</v>
      </c>
      <c r="FV49" s="130" t="s">
        <v>258</v>
      </c>
      <c r="FW49" s="157" t="s">
        <v>258</v>
      </c>
      <c r="FX49" s="130" t="s">
        <v>258</v>
      </c>
      <c r="FY49" s="157" t="s">
        <v>258</v>
      </c>
      <c r="FZ49" s="130" t="s">
        <v>258</v>
      </c>
      <c r="GA49" s="157" t="s">
        <v>258</v>
      </c>
      <c r="GB49" s="130" t="s">
        <v>258</v>
      </c>
      <c r="GC49" s="157" t="s">
        <v>258</v>
      </c>
      <c r="GD49" s="130" t="s">
        <v>258</v>
      </c>
      <c r="GE49" s="157" t="s">
        <v>258</v>
      </c>
      <c r="GF49" s="130" t="s">
        <v>258</v>
      </c>
      <c r="GG49" s="157" t="s">
        <v>258</v>
      </c>
      <c r="GH49" s="130" t="s">
        <v>258</v>
      </c>
      <c r="GI49" s="156" t="s">
        <v>258</v>
      </c>
      <c r="GJ49" s="129" t="s">
        <v>258</v>
      </c>
      <c r="GK49" s="156" t="s">
        <v>258</v>
      </c>
      <c r="GL49" s="130" t="s">
        <v>258</v>
      </c>
      <c r="GM49" s="157" t="s">
        <v>258</v>
      </c>
      <c r="GN49" s="130" t="s">
        <v>258</v>
      </c>
      <c r="GO49" s="158" t="s">
        <v>258</v>
      </c>
      <c r="GP49" s="131" t="s">
        <v>258</v>
      </c>
      <c r="GQ49" s="158" t="s">
        <v>258</v>
      </c>
      <c r="GR49" s="31">
        <f>'★決算統計　目的税'!DG51</f>
        <v>1371859</v>
      </c>
      <c r="GS49" s="124">
        <f>'★決算統計　目的税'!DH51</f>
        <v>28909</v>
      </c>
      <c r="GT49" s="31">
        <f>'★決算統計　目的税'!DI51</f>
        <v>1403824</v>
      </c>
      <c r="GU49" s="124">
        <f>'★決算統計　目的税'!DL51</f>
        <v>1358117</v>
      </c>
      <c r="GV49" s="31">
        <f>'★決算統計　目的税'!DM51</f>
        <v>14246</v>
      </c>
      <c r="GW49" s="124">
        <f>'★決算統計　目的税'!DN51</f>
        <v>1375419</v>
      </c>
      <c r="GX49" s="127">
        <f>'★徴収率　目的税'!AM51</f>
        <v>98.998293556407774</v>
      </c>
      <c r="GY49" s="142">
        <f>'★徴収率　目的税'!AN51</f>
        <v>49.278771316890932</v>
      </c>
      <c r="GZ49" s="127">
        <f>'★徴収率　目的税'!AO51</f>
        <v>97.976598206042922</v>
      </c>
      <c r="HA49" s="135" t="s">
        <v>258</v>
      </c>
      <c r="HB49" s="37" t="s">
        <v>258</v>
      </c>
      <c r="HC49" s="135" t="s">
        <v>258</v>
      </c>
      <c r="HD49" s="37" t="s">
        <v>258</v>
      </c>
      <c r="HE49" s="135" t="s">
        <v>258</v>
      </c>
      <c r="HF49" s="37" t="s">
        <v>258</v>
      </c>
      <c r="HG49" s="157" t="s">
        <v>258</v>
      </c>
      <c r="HH49" s="130" t="s">
        <v>258</v>
      </c>
      <c r="HI49" s="157" t="s">
        <v>258</v>
      </c>
      <c r="HJ49" s="31">
        <f>'★決算統計　目的税'!DY51</f>
        <v>315774</v>
      </c>
      <c r="HK49" s="124">
        <f>'★決算統計　目的税'!DZ51</f>
        <v>20109</v>
      </c>
      <c r="HL49" s="31">
        <f>'★決算統計　目的税'!EA51</f>
        <v>335883</v>
      </c>
      <c r="HM49" s="124">
        <f>'★決算統計　目的税'!ED51</f>
        <v>305375</v>
      </c>
      <c r="HN49" s="31">
        <f>'★決算統計　目的税'!EE51</f>
        <v>9806</v>
      </c>
      <c r="HO49" s="124">
        <f>'★決算統計　目的税'!EF51</f>
        <v>315181</v>
      </c>
      <c r="HP49" s="127">
        <f>'★徴収率　目的税'!AS51</f>
        <v>96.706821967609741</v>
      </c>
      <c r="HQ49" s="142">
        <f>'★徴収率　目的税'!AT51</f>
        <v>48.764234919687702</v>
      </c>
      <c r="HR49" s="142">
        <f>'★徴収率　目的税'!AU51</f>
        <v>93.836544272856912</v>
      </c>
    </row>
    <row r="50" spans="1:226">
      <c r="A50" s="124" t="s">
        <v>13</v>
      </c>
      <c r="B50" s="135">
        <f>'★決算統計　普通税'!U52</f>
        <v>790861</v>
      </c>
      <c r="C50" s="135">
        <f>'★決算統計　普通税'!V52</f>
        <v>10427</v>
      </c>
      <c r="D50" s="135">
        <f>'★決算統計　普通税'!W52</f>
        <v>801288</v>
      </c>
      <c r="E50" s="137">
        <f>'★決算統計　普通税'!Z52</f>
        <v>785193</v>
      </c>
      <c r="F50" s="137">
        <f>'★決算統計　普通税'!AA52</f>
        <v>5130</v>
      </c>
      <c r="G50" s="137">
        <f>'★決算統計　普通税'!AB52</f>
        <v>790323</v>
      </c>
      <c r="H50" s="139">
        <f>'★徴収率　普通税'!I52</f>
        <v>99.283312743958803</v>
      </c>
      <c r="I50" s="139">
        <f>'★徴収率　普通税'!J52</f>
        <v>49.199194399156035</v>
      </c>
      <c r="J50" s="139">
        <f>'★徴収率　普通税'!K52</f>
        <v>98.631578159163752</v>
      </c>
      <c r="K50" s="135">
        <f>'★決算統計　普通税'!AD52</f>
        <v>26060</v>
      </c>
      <c r="L50" s="135">
        <f>'★決算統計　普通税'!AE52</f>
        <v>340</v>
      </c>
      <c r="M50" s="135">
        <f>'★決算統計　普通税'!AF52</f>
        <v>26400</v>
      </c>
      <c r="N50" s="124">
        <f>'★決算統計　普通税'!AI52</f>
        <v>25865</v>
      </c>
      <c r="O50" s="124">
        <f>'★決算統計　普通税'!AJ52</f>
        <v>165</v>
      </c>
      <c r="P50" s="124">
        <f>'★決算統計　普通税'!AK52</f>
        <v>26030</v>
      </c>
      <c r="Q50" s="142">
        <f>'★徴収率　普通税'!L52</f>
        <v>99.251726784343816</v>
      </c>
      <c r="R50" s="142">
        <f>'★徴収率　普通税'!M52</f>
        <v>48.529411764705884</v>
      </c>
      <c r="S50" s="142">
        <f>'★徴収率　普通税'!N52</f>
        <v>98.598484848484844</v>
      </c>
      <c r="T50" s="145">
        <f>'★決算統計　普通税'!AM52</f>
        <v>709538</v>
      </c>
      <c r="U50" s="135">
        <f>'★決算統計　普通税'!AN52</f>
        <v>9254</v>
      </c>
      <c r="V50" s="37">
        <f>'★決算統計　普通税'!AO52</f>
        <v>718792</v>
      </c>
      <c r="W50" s="124">
        <f>'★決算統計　普通税'!AR52</f>
        <v>704228</v>
      </c>
      <c r="X50" s="124">
        <f>'★決算統計　普通税'!AS52</f>
        <v>4500</v>
      </c>
      <c r="Y50" s="124">
        <f>'★決算統計　普通税'!AT52</f>
        <v>708728</v>
      </c>
      <c r="Z50" s="142">
        <f>'★徴収率　普通税'!O52</f>
        <v>99.251625705740921</v>
      </c>
      <c r="AA50" s="127">
        <f>'★徴収率　普通税'!P52</f>
        <v>48.627620488437437</v>
      </c>
      <c r="AB50" s="142">
        <f>'★徴収率　普通税'!Q52</f>
        <v>98.599873120457659</v>
      </c>
      <c r="AC50" s="37">
        <f>'★決算統計　普通税'!AV52</f>
        <v>6002</v>
      </c>
      <c r="AD50" s="135">
        <f>'★決算統計　普通税'!AW52</f>
        <v>0</v>
      </c>
      <c r="AE50" s="37">
        <f>'★決算統計　普通税'!AX52</f>
        <v>6002</v>
      </c>
      <c r="AF50" s="124">
        <f>'★決算統計　普通税'!BA52</f>
        <v>6002</v>
      </c>
      <c r="AG50" s="31">
        <f>'★決算統計　普通税'!BB52</f>
        <v>0</v>
      </c>
      <c r="AH50" s="124">
        <f>'★決算統計　普通税'!BC52</f>
        <v>6002</v>
      </c>
      <c r="AI50" s="127">
        <f>'★徴収率　普通税'!R52</f>
        <v>100</v>
      </c>
      <c r="AJ50" s="142">
        <f>IF('★徴収率　普通税'!S52="－",0,'★徴収率　普通税'!S52)</f>
        <v>0</v>
      </c>
      <c r="AK50" s="142">
        <f>'★徴収率　普通税'!T52</f>
        <v>100</v>
      </c>
      <c r="AL50" s="135">
        <f>'★決算統計　普通税'!BE52</f>
        <v>29053</v>
      </c>
      <c r="AM50" s="37">
        <f>'★決算統計　普通税'!BF52</f>
        <v>438</v>
      </c>
      <c r="AN50" s="135">
        <f>'★決算統計　普通税'!BG52</f>
        <v>29491</v>
      </c>
      <c r="AO50" s="31">
        <f>'★決算統計　普通税'!BJ52</f>
        <v>28967</v>
      </c>
      <c r="AP50" s="124">
        <f>'★決算統計　普通税'!BK52</f>
        <v>244</v>
      </c>
      <c r="AQ50" s="31">
        <f>'★決算統計　普通税'!BL52</f>
        <v>29211</v>
      </c>
      <c r="AR50" s="142">
        <f>'★徴収率　普通税'!U52</f>
        <v>99.703989261005745</v>
      </c>
      <c r="AS50" s="127">
        <f>'★徴収率　普通税'!V52</f>
        <v>55.707762557077622</v>
      </c>
      <c r="AT50" s="142">
        <f>'★徴収率　普通税'!W52</f>
        <v>99.05055779729409</v>
      </c>
      <c r="AU50" s="37">
        <f>'★決算統計　普通税'!BN52</f>
        <v>26210</v>
      </c>
      <c r="AV50" s="135">
        <f>'★決算統計　普通税'!BO52</f>
        <v>395</v>
      </c>
      <c r="AW50" s="135">
        <f>'★決算統計　普通税'!BP52</f>
        <v>26605</v>
      </c>
      <c r="AX50" s="124">
        <f>'★決算統計　普通税'!BS52</f>
        <v>26133</v>
      </c>
      <c r="AY50" s="31">
        <f>'★決算統計　普通税'!BT52</f>
        <v>221</v>
      </c>
      <c r="AZ50" s="124">
        <f>'★決算統計　普通税'!BU52</f>
        <v>26354</v>
      </c>
      <c r="BA50" s="127">
        <f>'★徴収率　普通税'!X52</f>
        <v>99.706219000381537</v>
      </c>
      <c r="BB50" s="142">
        <f>IF('★徴収率　普通税'!Y52="－",0,'★徴収率　普通税'!Y52)</f>
        <v>55.949367088607595</v>
      </c>
      <c r="BC50" s="127">
        <f>'★徴収率　普通税'!Z52</f>
        <v>99.056568314226638</v>
      </c>
      <c r="BD50" s="135">
        <f>'★決算統計　普通税'!BW52</f>
        <v>568506</v>
      </c>
      <c r="BE50" s="37">
        <f>'★決算統計　普通税'!BX52</f>
        <v>40935</v>
      </c>
      <c r="BF50" s="135">
        <f>'★決算統計　普通税'!BY52</f>
        <v>609441</v>
      </c>
      <c r="BG50" s="31">
        <f>'★決算統計　普通税'!CB52</f>
        <v>563258</v>
      </c>
      <c r="BH50" s="124">
        <f>'★決算統計　普通税'!CC52</f>
        <v>3876</v>
      </c>
      <c r="BI50" s="124">
        <f>'★決算統計　普通税'!CD52</f>
        <v>567134</v>
      </c>
      <c r="BJ50" s="142">
        <f>'★徴収率　普通税'!AA52</f>
        <v>99.076878696091157</v>
      </c>
      <c r="BK50" s="127">
        <f>'★徴収率　普通税'!AB52</f>
        <v>9.4686698424331244</v>
      </c>
      <c r="BL50" s="142">
        <f>'★徴収率　普通税'!AC52</f>
        <v>93.058064685506878</v>
      </c>
      <c r="BM50" s="37">
        <f>'★決算統計　普通税'!CF52</f>
        <v>568506</v>
      </c>
      <c r="BN50" s="135">
        <f>'★決算統計　普通税'!CG52</f>
        <v>40935</v>
      </c>
      <c r="BO50" s="37">
        <f>'★決算統計　普通税'!CH52</f>
        <v>609441</v>
      </c>
      <c r="BP50" s="124">
        <f>'★決算統計　普通税'!CK52</f>
        <v>563258</v>
      </c>
      <c r="BQ50" s="31">
        <f>'★決算統計　普通税'!CL52</f>
        <v>3876</v>
      </c>
      <c r="BR50" s="124">
        <f>'★決算統計　普通税'!CM52</f>
        <v>567134</v>
      </c>
      <c r="BS50" s="127">
        <f>'★徴収率　普通税'!AD52</f>
        <v>99.076878696091157</v>
      </c>
      <c r="BT50" s="142">
        <f>'★徴収率　普通税'!AE52</f>
        <v>9.4686698424331244</v>
      </c>
      <c r="BU50" s="142">
        <f>'★徴収率　普通税'!AF52</f>
        <v>93.058064685506878</v>
      </c>
      <c r="BV50" s="135">
        <f>'★決算統計　普通税'!CO52</f>
        <v>179548</v>
      </c>
      <c r="BW50" s="135">
        <f>'★決算統計　普通税'!CP52</f>
        <v>12928</v>
      </c>
      <c r="BX50" s="37">
        <f>'★決算統計　普通税'!CQ52</f>
        <v>192476</v>
      </c>
      <c r="BY50" s="124">
        <f>'★決算統計　普通税'!CT52</f>
        <v>177890</v>
      </c>
      <c r="BZ50" s="31">
        <f>'★決算統計　普通税'!CU52</f>
        <v>1224</v>
      </c>
      <c r="CA50" s="124">
        <f>'★決算統計　普通税'!CV52</f>
        <v>179114</v>
      </c>
      <c r="CB50" s="127">
        <f>'★徴収率　普通税'!AG52</f>
        <v>99.076570053690389</v>
      </c>
      <c r="CC50" s="142">
        <f>'★徴収率　普通税'!AH52</f>
        <v>9.467821782178218</v>
      </c>
      <c r="CD50" s="127">
        <f>'★徴収率　普通税'!AI52</f>
        <v>93.05783578212349</v>
      </c>
      <c r="CE50" s="135">
        <f>'★決算統計　普通税'!CX52</f>
        <v>302806</v>
      </c>
      <c r="CF50" s="37">
        <f>'★決算統計　普通税'!CY52</f>
        <v>21804</v>
      </c>
      <c r="CG50" s="135">
        <f>'★決算統計　普通税'!CZ52</f>
        <v>324610</v>
      </c>
      <c r="CH50" s="124">
        <f>'★決算統計　普通税'!DC52</f>
        <v>300011</v>
      </c>
      <c r="CI50" s="31">
        <f>'★決算統計　普通税'!DD52</f>
        <v>2065</v>
      </c>
      <c r="CJ50" s="124">
        <f>'★決算統計　普通税'!DE52</f>
        <v>302076</v>
      </c>
      <c r="CK50" s="127">
        <f>'★徴収率　普通税'!AJ52</f>
        <v>99.07696677080375</v>
      </c>
      <c r="CL50" s="142">
        <f>'★徴収率　普通税'!AK52</f>
        <v>9.4707393138873606</v>
      </c>
      <c r="CM50" s="127">
        <f>'★徴収率　普通税'!AL52</f>
        <v>93.058131296016754</v>
      </c>
      <c r="CN50" s="135">
        <f>'★決算統計　普通税'!DG52</f>
        <v>86152</v>
      </c>
      <c r="CO50" s="37">
        <f>'★決算統計　普通税'!DH52</f>
        <v>6203</v>
      </c>
      <c r="CP50" s="135">
        <f>'★決算統計　普通税'!DI52</f>
        <v>92355</v>
      </c>
      <c r="CQ50" s="31">
        <f>'★決算統計　普通税'!DL52</f>
        <v>85357</v>
      </c>
      <c r="CR50" s="124">
        <f>'★決算統計　普通税'!DM52</f>
        <v>587</v>
      </c>
      <c r="CS50" s="124">
        <f>'★決算統計　普通税'!DN52</f>
        <v>85944</v>
      </c>
      <c r="CT50" s="142">
        <f>IF('★徴収率　普通税'!AM52="－",0,'★徴収率　普通税'!AM52)</f>
        <v>99.07721236883647</v>
      </c>
      <c r="CU50" s="127">
        <f>IF('★徴収率　普通税'!AN52="－",0,'★徴収率　普通税'!AN52)</f>
        <v>9.4631629856521045</v>
      </c>
      <c r="CV50" s="142">
        <f>IF('★徴収率　普通税'!AO52="－",0,'★徴収率　普通税'!AO52)</f>
        <v>93.058307617346117</v>
      </c>
      <c r="CW50" s="37">
        <f>'★決算統計　普通税'!DP52</f>
        <v>0</v>
      </c>
      <c r="CX50" s="135">
        <f>'★決算統計　普通税'!DQ52</f>
        <v>0</v>
      </c>
      <c r="CY50" s="37">
        <f>'★決算統計　普通税'!DR52</f>
        <v>0</v>
      </c>
      <c r="CZ50" s="124">
        <f>'★決算統計　普通税'!DU52</f>
        <v>0</v>
      </c>
      <c r="DA50" s="31">
        <f>'★決算統計　普通税'!DV52</f>
        <v>0</v>
      </c>
      <c r="DB50" s="124">
        <f>'★決算統計　普通税'!DW52</f>
        <v>0</v>
      </c>
      <c r="DC50" s="127">
        <f>IF('★徴収率　普通税'!AP52="－",0,'★徴収率　普通税'!AP52)</f>
        <v>0</v>
      </c>
      <c r="DD50" s="142">
        <f>IF('★徴収率　普通税'!AQ52="－",0,'★徴収率　普通税'!AQ52)</f>
        <v>0</v>
      </c>
      <c r="DE50" s="142">
        <f>IF('★徴収率　普通税'!AR52="－",0,'★徴収率　普通税'!AR52)</f>
        <v>0</v>
      </c>
      <c r="DF50" s="152" t="s">
        <v>258</v>
      </c>
      <c r="DG50" s="152" t="s">
        <v>258</v>
      </c>
      <c r="DH50" s="37">
        <f>'★決算統計　普通税'!EA52</f>
        <v>57616</v>
      </c>
      <c r="DI50" s="152" t="s">
        <v>258</v>
      </c>
      <c r="DJ50" s="128" t="s">
        <v>258</v>
      </c>
      <c r="DK50" s="124">
        <f>'★決算統計　普通税'!EF52</f>
        <v>56407</v>
      </c>
      <c r="DL50" s="127" t="str">
        <f>'★徴収率　普通税'!AS52</f>
        <v>－</v>
      </c>
      <c r="DM50" s="142" t="str">
        <f>'★徴収率　普通税'!AT52</f>
        <v>－</v>
      </c>
      <c r="DN50" s="142">
        <f>'★徴収率　普通税'!AU52</f>
        <v>97.901624548736464</v>
      </c>
      <c r="DO50" s="152" t="s">
        <v>258</v>
      </c>
      <c r="DP50" s="128" t="s">
        <v>258</v>
      </c>
      <c r="DQ50" s="124">
        <f>'★決算統計　普通税'!EJ52</f>
        <v>4327</v>
      </c>
      <c r="DR50" s="128" t="s">
        <v>258</v>
      </c>
      <c r="DS50" s="152" t="s">
        <v>258</v>
      </c>
      <c r="DT50" s="31">
        <f>'★決算統計　普通税'!EO52</f>
        <v>4327</v>
      </c>
      <c r="DU50" s="142" t="str">
        <f>'★徴収率　普通税'!AV52</f>
        <v>－</v>
      </c>
      <c r="DV50" s="127" t="str">
        <f>'★徴収率　普通税'!AW52</f>
        <v>－</v>
      </c>
      <c r="DW50" s="142">
        <f>'★徴収率　普通税'!AX52</f>
        <v>100</v>
      </c>
      <c r="DX50" s="31">
        <f>'★決算統計　普通税'!EQ52</f>
        <v>52133</v>
      </c>
      <c r="DY50" s="124">
        <f>'★決算統計　普通税'!ER52</f>
        <v>1156</v>
      </c>
      <c r="DZ50" s="31">
        <f>'★決算統計　普通税'!ES52</f>
        <v>53289</v>
      </c>
      <c r="EA50" s="124">
        <f>'★決算統計　普通税'!EV52</f>
        <v>51615</v>
      </c>
      <c r="EB50" s="31">
        <f>'★決算統計　普通税'!EW52</f>
        <v>465</v>
      </c>
      <c r="EC50" s="124">
        <f>'★決算統計　普通税'!EX52</f>
        <v>52080</v>
      </c>
      <c r="ED50" s="127">
        <f>'★徴収率　普通税'!AY52</f>
        <v>99.006387508871541</v>
      </c>
      <c r="EE50" s="142">
        <f>'★徴収率　普通税'!AZ52</f>
        <v>40.224913494809691</v>
      </c>
      <c r="EF50" s="127">
        <f>'★徴収率　普通税'!BA52</f>
        <v>97.731239092495642</v>
      </c>
      <c r="EG50" s="135">
        <f>'★決算統計　普通税'!EZ52</f>
        <v>99871</v>
      </c>
      <c r="EH50" s="37">
        <f>'★決算統計　普通税'!FA52</f>
        <v>0</v>
      </c>
      <c r="EI50" s="135">
        <f>'★決算統計　普通税'!FB52</f>
        <v>99871</v>
      </c>
      <c r="EJ50" s="31">
        <f>'★決算統計　普通税'!FE52</f>
        <v>99871</v>
      </c>
      <c r="EK50" s="124">
        <f>'★決算統計　普通税'!FF52</f>
        <v>0</v>
      </c>
      <c r="EL50" s="31">
        <f>'★決算統計　普通税'!FG52</f>
        <v>99871</v>
      </c>
      <c r="EM50" s="142">
        <f>'★徴収率　普通税'!BB52</f>
        <v>100</v>
      </c>
      <c r="EN50" s="127">
        <f>IF('★徴収率　普通税'!BC52="－",0,'★徴収率　普通税'!BC52)</f>
        <v>0</v>
      </c>
      <c r="EO50" s="142">
        <f>'★徴収率　普通税'!BD52</f>
        <v>100</v>
      </c>
      <c r="EP50" s="37">
        <f>'★決算統計　普通税'!FR52</f>
        <v>0</v>
      </c>
      <c r="EQ50" s="135">
        <f>'★決算統計　普通税'!FS52</f>
        <v>0</v>
      </c>
      <c r="ER50" s="37">
        <f>'★決算統計　普通税'!FT52</f>
        <v>0</v>
      </c>
      <c r="ES50" s="124">
        <f>'★決算統計　普通税'!FW52</f>
        <v>0</v>
      </c>
      <c r="ET50" s="31">
        <f>'★決算統計　普通税'!FX52</f>
        <v>0</v>
      </c>
      <c r="EU50" s="124">
        <f>'★決算統計　普通税'!FY52</f>
        <v>0</v>
      </c>
      <c r="EV50" s="127">
        <f>IF('★徴収率　普通税'!BH52="－",0,'★徴収率　普通税'!BH52)</f>
        <v>0</v>
      </c>
      <c r="EW50" s="142">
        <f>IF('★徴収率　普通税'!BI52="－",0,'★徴収率　普通税'!BI52)</f>
        <v>0</v>
      </c>
      <c r="EX50" s="127">
        <f>IF('★徴収率　普通税'!BJ52="－",0,'★徴収率　普通税'!BJ52)</f>
        <v>0</v>
      </c>
      <c r="EY50" s="156" t="s">
        <v>258</v>
      </c>
      <c r="EZ50" s="129" t="s">
        <v>258</v>
      </c>
      <c r="FA50" s="156" t="s">
        <v>258</v>
      </c>
      <c r="FB50" s="130" t="s">
        <v>258</v>
      </c>
      <c r="FC50" s="157" t="s">
        <v>258</v>
      </c>
      <c r="FD50" s="130" t="s">
        <v>258</v>
      </c>
      <c r="FE50" s="158" t="s">
        <v>258</v>
      </c>
      <c r="FF50" s="131" t="s">
        <v>258</v>
      </c>
      <c r="FG50" s="158" t="s">
        <v>258</v>
      </c>
      <c r="FH50" s="37">
        <f>'★決算統計　目的税'!U52</f>
        <v>434</v>
      </c>
      <c r="FI50" s="135">
        <f>'★決算統計　目的税'!V52</f>
        <v>0</v>
      </c>
      <c r="FJ50" s="37">
        <f>'★決算統計　目的税'!W52</f>
        <v>434</v>
      </c>
      <c r="FK50" s="135">
        <f>'★決算統計　目的税'!Z52</f>
        <v>434</v>
      </c>
      <c r="FL50" s="134">
        <f>'★決算統計　目的税'!AA52</f>
        <v>0</v>
      </c>
      <c r="FM50" s="135">
        <f>'★決算統計　目的税'!AB52</f>
        <v>434</v>
      </c>
      <c r="FN50" s="130">
        <f>'★徴収率　目的税'!I52</f>
        <v>100</v>
      </c>
      <c r="FO50" s="158">
        <f>IF('★徴収率　目的税'!J52="－",0,'★徴収率　目的税'!J52)</f>
        <v>0</v>
      </c>
      <c r="FP50" s="130">
        <f>'★徴収率　目的税'!K52</f>
        <v>100</v>
      </c>
      <c r="FQ50" s="157" t="s">
        <v>258</v>
      </c>
      <c r="FR50" s="130" t="s">
        <v>258</v>
      </c>
      <c r="FS50" s="157" t="s">
        <v>258</v>
      </c>
      <c r="FT50" s="130" t="s">
        <v>258</v>
      </c>
      <c r="FU50" s="157" t="s">
        <v>258</v>
      </c>
      <c r="FV50" s="130" t="s">
        <v>258</v>
      </c>
      <c r="FW50" s="157" t="s">
        <v>258</v>
      </c>
      <c r="FX50" s="130" t="s">
        <v>258</v>
      </c>
      <c r="FY50" s="157" t="s">
        <v>258</v>
      </c>
      <c r="FZ50" s="130" t="s">
        <v>258</v>
      </c>
      <c r="GA50" s="157" t="s">
        <v>258</v>
      </c>
      <c r="GB50" s="130" t="s">
        <v>258</v>
      </c>
      <c r="GC50" s="157" t="s">
        <v>258</v>
      </c>
      <c r="GD50" s="130" t="s">
        <v>258</v>
      </c>
      <c r="GE50" s="157" t="s">
        <v>258</v>
      </c>
      <c r="GF50" s="130" t="s">
        <v>258</v>
      </c>
      <c r="GG50" s="157" t="s">
        <v>258</v>
      </c>
      <c r="GH50" s="130" t="s">
        <v>258</v>
      </c>
      <c r="GI50" s="156" t="s">
        <v>258</v>
      </c>
      <c r="GJ50" s="129" t="s">
        <v>258</v>
      </c>
      <c r="GK50" s="156" t="s">
        <v>258</v>
      </c>
      <c r="GL50" s="130" t="s">
        <v>258</v>
      </c>
      <c r="GM50" s="157" t="s">
        <v>258</v>
      </c>
      <c r="GN50" s="130" t="s">
        <v>258</v>
      </c>
      <c r="GO50" s="158" t="s">
        <v>258</v>
      </c>
      <c r="GP50" s="131" t="s">
        <v>258</v>
      </c>
      <c r="GQ50" s="158" t="s">
        <v>258</v>
      </c>
      <c r="GR50" s="31">
        <f>'★決算統計　目的税'!DG52</f>
        <v>1511805</v>
      </c>
      <c r="GS50" s="124">
        <f>'★決算統計　目的税'!DH52</f>
        <v>52518</v>
      </c>
      <c r="GT50" s="31">
        <f>'★決算統計　目的税'!DI52</f>
        <v>1568650</v>
      </c>
      <c r="GU50" s="124">
        <f>'★決算統計　目的税'!DL52</f>
        <v>1500371</v>
      </c>
      <c r="GV50" s="31">
        <f>'★決算統計　目的税'!DM52</f>
        <v>9471</v>
      </c>
      <c r="GW50" s="124">
        <f>'★決算統計　目的税'!DN52</f>
        <v>1514169</v>
      </c>
      <c r="GX50" s="127">
        <f>'★徴収率　目的税'!AM52</f>
        <v>99.243685528226194</v>
      </c>
      <c r="GY50" s="142">
        <f>'★徴収率　目的税'!AN52</f>
        <v>18.033816977036444</v>
      </c>
      <c r="GZ50" s="127">
        <f>'★徴収率　目的税'!AO52</f>
        <v>96.526886176011217</v>
      </c>
      <c r="HA50" s="135" t="s">
        <v>258</v>
      </c>
      <c r="HB50" s="37" t="s">
        <v>258</v>
      </c>
      <c r="HC50" s="135" t="s">
        <v>258</v>
      </c>
      <c r="HD50" s="37" t="s">
        <v>258</v>
      </c>
      <c r="HE50" s="135" t="s">
        <v>258</v>
      </c>
      <c r="HF50" s="37" t="s">
        <v>258</v>
      </c>
      <c r="HG50" s="157" t="s">
        <v>258</v>
      </c>
      <c r="HH50" s="130" t="s">
        <v>258</v>
      </c>
      <c r="HI50" s="157" t="s">
        <v>258</v>
      </c>
      <c r="HJ50" s="31">
        <f>'★決算統計　目的税'!DY52</f>
        <v>367019</v>
      </c>
      <c r="HK50" s="124">
        <f>'★決算統計　目的税'!DZ52</f>
        <v>85489</v>
      </c>
      <c r="HL50" s="31">
        <f>'★決算統計　目的税'!EA52</f>
        <v>452508</v>
      </c>
      <c r="HM50" s="124">
        <f>'★決算統計　目的税'!ED52</f>
        <v>341463</v>
      </c>
      <c r="HN50" s="31">
        <f>'★決算統計　目的税'!EE52</f>
        <v>12692</v>
      </c>
      <c r="HO50" s="124">
        <f>'★決算統計　目的税'!EF52</f>
        <v>354155</v>
      </c>
      <c r="HP50" s="127">
        <f>'★徴収率　目的税'!AS52</f>
        <v>93.03687275045705</v>
      </c>
      <c r="HQ50" s="142">
        <f>'★徴収率　目的税'!AT52</f>
        <v>14.846354501748763</v>
      </c>
      <c r="HR50" s="142">
        <f>'★徴収率　目的税'!AU52</f>
        <v>78.264914653442602</v>
      </c>
    </row>
    <row r="51" spans="1:226">
      <c r="A51" s="124" t="s">
        <v>18</v>
      </c>
      <c r="B51" s="135">
        <f>'★決算統計　普通税'!U53</f>
        <v>231110</v>
      </c>
      <c r="C51" s="135">
        <f>'★決算統計　普通税'!V53</f>
        <v>1114</v>
      </c>
      <c r="D51" s="135">
        <f>'★決算統計　普通税'!W53</f>
        <v>232224</v>
      </c>
      <c r="E51" s="137">
        <f>'★決算統計　普通税'!Z53</f>
        <v>230878</v>
      </c>
      <c r="F51" s="137">
        <f>'★決算統計　普通税'!AA53</f>
        <v>426</v>
      </c>
      <c r="G51" s="137">
        <f>'★決算統計　普通税'!AB53</f>
        <v>231304</v>
      </c>
      <c r="H51" s="139">
        <f>'★徴収率　普通税'!I53</f>
        <v>99.899614901994724</v>
      </c>
      <c r="I51" s="139">
        <f>'★徴収率　普通税'!J53</f>
        <v>38.240574506283664</v>
      </c>
      <c r="J51" s="139">
        <f>'★徴収率　普通税'!K53</f>
        <v>99.603830784070553</v>
      </c>
      <c r="K51" s="135">
        <f>'★決算統計　普通税'!AD53</f>
        <v>7659</v>
      </c>
      <c r="L51" s="135">
        <f>'★決算統計　普通税'!AE53</f>
        <v>40</v>
      </c>
      <c r="M51" s="135">
        <f>'★決算統計　普通税'!AF53</f>
        <v>7699</v>
      </c>
      <c r="N51" s="124">
        <f>'★決算統計　普通税'!AI53</f>
        <v>7651</v>
      </c>
      <c r="O51" s="124">
        <f>'★決算統計　普通税'!AJ53</f>
        <v>16</v>
      </c>
      <c r="P51" s="124">
        <f>'★決算統計　普通税'!AK53</f>
        <v>7667</v>
      </c>
      <c r="Q51" s="142">
        <f>'★徴収率　普通税'!L53</f>
        <v>99.895547721634685</v>
      </c>
      <c r="R51" s="142">
        <f>'★徴収率　普通税'!M53</f>
        <v>40</v>
      </c>
      <c r="S51" s="142">
        <f>'★徴収率　普通税'!N53</f>
        <v>99.584361605403302</v>
      </c>
      <c r="T51" s="145">
        <f>'★決算統計　普通税'!AM53</f>
        <v>194401</v>
      </c>
      <c r="U51" s="135">
        <f>'★決算統計　普通税'!AN53</f>
        <v>1024</v>
      </c>
      <c r="V51" s="37">
        <f>'★決算統計　普通税'!AO53</f>
        <v>195425</v>
      </c>
      <c r="W51" s="124">
        <f>'★決算統計　普通税'!AR53</f>
        <v>194177</v>
      </c>
      <c r="X51" s="124">
        <f>'★決算統計　普通税'!AS53</f>
        <v>410</v>
      </c>
      <c r="Y51" s="124">
        <f>'★決算統計　普通税'!AT53</f>
        <v>194587</v>
      </c>
      <c r="Z51" s="142">
        <f>'★徴収率　普通税'!O53</f>
        <v>99.884774255276469</v>
      </c>
      <c r="AA51" s="127">
        <f>'★徴収率　普通税'!P53</f>
        <v>40.0390625</v>
      </c>
      <c r="AB51" s="142">
        <f>'★徴収率　普通税'!Q53</f>
        <v>99.571190993987472</v>
      </c>
      <c r="AC51" s="37">
        <f>'★決算統計　普通税'!AV53</f>
        <v>878</v>
      </c>
      <c r="AD51" s="135">
        <f>'★決算統計　普通税'!AW53</f>
        <v>0</v>
      </c>
      <c r="AE51" s="37">
        <f>'★決算統計　普通税'!AX53</f>
        <v>878</v>
      </c>
      <c r="AF51" s="124">
        <f>'★決算統計　普通税'!BA53</f>
        <v>878</v>
      </c>
      <c r="AG51" s="31">
        <f>'★決算統計　普通税'!BB53</f>
        <v>0</v>
      </c>
      <c r="AH51" s="124">
        <f>'★決算統計　普通税'!BC53</f>
        <v>878</v>
      </c>
      <c r="AI51" s="127">
        <f>'★徴収率　普通税'!R53</f>
        <v>100</v>
      </c>
      <c r="AJ51" s="142">
        <f>IF('★徴収率　普通税'!S53="－",0,'★徴収率　普通税'!S53)</f>
        <v>0</v>
      </c>
      <c r="AK51" s="142">
        <f>'★徴収率　普通税'!T53</f>
        <v>100</v>
      </c>
      <c r="AL51" s="135">
        <f>'★決算統計　普通税'!BE53</f>
        <v>15007</v>
      </c>
      <c r="AM51" s="37">
        <f>'★決算統計　普通税'!BF53</f>
        <v>50</v>
      </c>
      <c r="AN51" s="135">
        <f>'★決算統計　普通税'!BG53</f>
        <v>15057</v>
      </c>
      <c r="AO51" s="31">
        <f>'★決算統計　普通税'!BJ53</f>
        <v>15007</v>
      </c>
      <c r="AP51" s="124">
        <f>'★決算統計　普通税'!BK53</f>
        <v>0</v>
      </c>
      <c r="AQ51" s="31">
        <f>'★決算統計　普通税'!BL53</f>
        <v>15007</v>
      </c>
      <c r="AR51" s="142">
        <f>'★徴収率　普通税'!U53</f>
        <v>100</v>
      </c>
      <c r="AS51" s="127">
        <f>'★徴収率　普通税'!V53</f>
        <v>0</v>
      </c>
      <c r="AT51" s="142">
        <f>'★徴収率　普通税'!W53</f>
        <v>99.667928538221432</v>
      </c>
      <c r="AU51" s="37">
        <f>'★決算統計　普通税'!BN53</f>
        <v>14043</v>
      </c>
      <c r="AV51" s="135">
        <f>'★決算統計　普通税'!BO53</f>
        <v>0</v>
      </c>
      <c r="AW51" s="135">
        <f>'★決算統計　普通税'!BP53</f>
        <v>14043</v>
      </c>
      <c r="AX51" s="124">
        <f>'★決算統計　普通税'!BS53</f>
        <v>14043</v>
      </c>
      <c r="AY51" s="31">
        <f>'★決算統計　普通税'!BT53</f>
        <v>0</v>
      </c>
      <c r="AZ51" s="124">
        <f>'★決算統計　普通税'!BU53</f>
        <v>14043</v>
      </c>
      <c r="BA51" s="127">
        <f>'★徴収率　普通税'!X53</f>
        <v>100</v>
      </c>
      <c r="BB51" s="142">
        <f>IF('★徴収率　普通税'!Y53="－",0,'★徴収率　普通税'!Y53)</f>
        <v>0</v>
      </c>
      <c r="BC51" s="127">
        <f>'★徴収率　普通税'!Z53</f>
        <v>100</v>
      </c>
      <c r="BD51" s="135">
        <f>'★決算統計　普通税'!BW53</f>
        <v>223727</v>
      </c>
      <c r="BE51" s="37">
        <f>'★決算統計　普通税'!BX53</f>
        <v>1020</v>
      </c>
      <c r="BF51" s="135">
        <f>'★決算統計　普通税'!BY53</f>
        <v>224747</v>
      </c>
      <c r="BG51" s="31">
        <f>'★決算統計　普通税'!CB53</f>
        <v>223405</v>
      </c>
      <c r="BH51" s="124">
        <f>'★決算統計　普通税'!CC53</f>
        <v>195</v>
      </c>
      <c r="BI51" s="124">
        <f>'★決算統計　普通税'!CD53</f>
        <v>223600</v>
      </c>
      <c r="BJ51" s="142">
        <f>'★徴収率　普通税'!AA53</f>
        <v>99.856074590907667</v>
      </c>
      <c r="BK51" s="127">
        <f>'★徴収率　普通税'!AB53</f>
        <v>19.117647058823529</v>
      </c>
      <c r="BL51" s="142">
        <f>'★徴収率　普通税'!AC53</f>
        <v>99.489648360156096</v>
      </c>
      <c r="BM51" s="37">
        <f>'★決算統計　普通税'!CF53</f>
        <v>223727</v>
      </c>
      <c r="BN51" s="135">
        <f>'★決算統計　普通税'!CG53</f>
        <v>1020</v>
      </c>
      <c r="BO51" s="37">
        <f>'★決算統計　普通税'!CH53</f>
        <v>224747</v>
      </c>
      <c r="BP51" s="124">
        <f>'★決算統計　普通税'!CK53</f>
        <v>223405</v>
      </c>
      <c r="BQ51" s="31">
        <f>'★決算統計　普通税'!CL53</f>
        <v>195</v>
      </c>
      <c r="BR51" s="124">
        <f>'★決算統計　普通税'!CM53</f>
        <v>223600</v>
      </c>
      <c r="BS51" s="127">
        <f>'★徴収率　普通税'!AD53</f>
        <v>99.856074590907667</v>
      </c>
      <c r="BT51" s="142">
        <f>'★徴収率　普通税'!AE53</f>
        <v>19.117647058823529</v>
      </c>
      <c r="BU51" s="142">
        <f>'★徴収率　普通税'!AF53</f>
        <v>99.489648360156096</v>
      </c>
      <c r="BV51" s="135">
        <f>'★決算統計　普通税'!CO53</f>
        <v>63252</v>
      </c>
      <c r="BW51" s="135">
        <f>'★決算統計　普通税'!CP53</f>
        <v>359</v>
      </c>
      <c r="BX51" s="37">
        <f>'★決算統計　普通税'!CQ53</f>
        <v>63611</v>
      </c>
      <c r="BY51" s="124">
        <f>'★決算統計　普通税'!CT53</f>
        <v>63156</v>
      </c>
      <c r="BZ51" s="31">
        <f>'★決算統計　普通税'!CU53</f>
        <v>69</v>
      </c>
      <c r="CA51" s="124">
        <f>'★決算統計　普通税'!CV53</f>
        <v>63225</v>
      </c>
      <c r="CB51" s="127">
        <f>'★徴収率　普通税'!AG53</f>
        <v>99.848226143046858</v>
      </c>
      <c r="CC51" s="142">
        <f>'★徴収率　普通税'!AH53</f>
        <v>19.220055710306408</v>
      </c>
      <c r="CD51" s="127">
        <f>'★徴収率　普通税'!AI53</f>
        <v>99.393186712989888</v>
      </c>
      <c r="CE51" s="135">
        <f>'★決算統計　普通税'!CX53</f>
        <v>116489</v>
      </c>
      <c r="CF51" s="37">
        <f>'★決算統計　普通税'!CY53</f>
        <v>661</v>
      </c>
      <c r="CG51" s="135">
        <f>'★決算統計　普通税'!CZ53</f>
        <v>117150</v>
      </c>
      <c r="CH51" s="124">
        <f>'★決算統計　普通税'!DC53</f>
        <v>116263</v>
      </c>
      <c r="CI51" s="31">
        <f>'★決算統計　普通税'!DD53</f>
        <v>126</v>
      </c>
      <c r="CJ51" s="124">
        <f>'★決算統計　普通税'!DE53</f>
        <v>116389</v>
      </c>
      <c r="CK51" s="127">
        <f>'★徴収率　普通税'!AJ53</f>
        <v>99.805990265175254</v>
      </c>
      <c r="CL51" s="142">
        <f>'★徴収率　普通税'!AK53</f>
        <v>19.062027231467475</v>
      </c>
      <c r="CM51" s="127">
        <f>'★徴収率　普通税'!AL53</f>
        <v>99.350405463081515</v>
      </c>
      <c r="CN51" s="135">
        <f>'★決算統計　普通税'!DG53</f>
        <v>43986</v>
      </c>
      <c r="CO51" s="37">
        <f>'★決算統計　普通税'!DH53</f>
        <v>0</v>
      </c>
      <c r="CP51" s="135">
        <f>'★決算統計　普通税'!DI53</f>
        <v>43986</v>
      </c>
      <c r="CQ51" s="31">
        <f>'★決算統計　普通税'!DL53</f>
        <v>43986</v>
      </c>
      <c r="CR51" s="124">
        <f>'★決算統計　普通税'!DM53</f>
        <v>0</v>
      </c>
      <c r="CS51" s="124">
        <f>'★決算統計　普通税'!DN53</f>
        <v>43986</v>
      </c>
      <c r="CT51" s="142">
        <f>IF('★徴収率　普通税'!AM53="－",0,'★徴収率　普通税'!AM53)</f>
        <v>100</v>
      </c>
      <c r="CU51" s="127">
        <f>IF('★徴収率　普通税'!AN53="－",0,'★徴収率　普通税'!AN53)</f>
        <v>0</v>
      </c>
      <c r="CV51" s="142">
        <f>IF('★徴収率　普通税'!AO53="－",0,'★徴収率　普通税'!AO53)</f>
        <v>100</v>
      </c>
      <c r="CW51" s="37">
        <f>'★決算統計　普通税'!DP53</f>
        <v>0</v>
      </c>
      <c r="CX51" s="135">
        <f>'★決算統計　普通税'!DQ53</f>
        <v>0</v>
      </c>
      <c r="CY51" s="37">
        <f>'★決算統計　普通税'!DR53</f>
        <v>0</v>
      </c>
      <c r="CZ51" s="124">
        <f>'★決算統計　普通税'!DU53</f>
        <v>0</v>
      </c>
      <c r="DA51" s="31">
        <f>'★決算統計　普通税'!DV53</f>
        <v>0</v>
      </c>
      <c r="DB51" s="124">
        <f>'★決算統計　普通税'!DW53</f>
        <v>0</v>
      </c>
      <c r="DC51" s="127">
        <f>IF('★徴収率　普通税'!AP53="－",0,'★徴収率　普通税'!AP53)</f>
        <v>0</v>
      </c>
      <c r="DD51" s="142">
        <f>IF('★徴収率　普通税'!AQ53="－",0,'★徴収率　普通税'!AQ53)</f>
        <v>0</v>
      </c>
      <c r="DE51" s="142">
        <f>IF('★徴収率　普通税'!AR53="－",0,'★徴収率　普通税'!AR53)</f>
        <v>0</v>
      </c>
      <c r="DF51" s="152" t="s">
        <v>258</v>
      </c>
      <c r="DG51" s="152" t="s">
        <v>258</v>
      </c>
      <c r="DH51" s="37">
        <f>'★決算統計　普通税'!EA53</f>
        <v>20708</v>
      </c>
      <c r="DI51" s="152" t="s">
        <v>258</v>
      </c>
      <c r="DJ51" s="128" t="s">
        <v>258</v>
      </c>
      <c r="DK51" s="124">
        <f>'★決算統計　普通税'!EF53</f>
        <v>20694</v>
      </c>
      <c r="DL51" s="127" t="str">
        <f>'★徴収率　普通税'!AS53</f>
        <v>－</v>
      </c>
      <c r="DM51" s="142" t="str">
        <f>'★徴収率　普通税'!AT53</f>
        <v>－</v>
      </c>
      <c r="DN51" s="142">
        <f>'★徴収率　普通税'!AU53</f>
        <v>99.932393277960202</v>
      </c>
      <c r="DO51" s="152" t="s">
        <v>258</v>
      </c>
      <c r="DP51" s="128" t="s">
        <v>258</v>
      </c>
      <c r="DQ51" s="124">
        <f>'★決算統計　普通税'!EJ53</f>
        <v>1374</v>
      </c>
      <c r="DR51" s="128" t="s">
        <v>258</v>
      </c>
      <c r="DS51" s="152" t="s">
        <v>258</v>
      </c>
      <c r="DT51" s="31">
        <f>'★決算統計　普通税'!EO53</f>
        <v>1374</v>
      </c>
      <c r="DU51" s="142" t="str">
        <f>'★徴収率　普通税'!AV53</f>
        <v>－</v>
      </c>
      <c r="DV51" s="127" t="str">
        <f>'★徴収率　普通税'!AW53</f>
        <v>－</v>
      </c>
      <c r="DW51" s="142">
        <f>'★徴収率　普通税'!AX53</f>
        <v>100</v>
      </c>
      <c r="DX51" s="31">
        <f>'★決算統計　普通税'!EQ53</f>
        <v>19307</v>
      </c>
      <c r="DY51" s="124">
        <f>'★決算統計　普通税'!ER53</f>
        <v>27</v>
      </c>
      <c r="DZ51" s="31">
        <f>'★決算統計　普通税'!ES53</f>
        <v>19334</v>
      </c>
      <c r="EA51" s="124">
        <f>'★決算統計　普通税'!EV53</f>
        <v>19307</v>
      </c>
      <c r="EB51" s="31">
        <f>'★決算統計　普通税'!EW53</f>
        <v>13</v>
      </c>
      <c r="EC51" s="124">
        <f>'★決算統計　普通税'!EX53</f>
        <v>19320</v>
      </c>
      <c r="ED51" s="127">
        <f>'★徴収率　普通税'!AY53</f>
        <v>100</v>
      </c>
      <c r="EE51" s="142">
        <f>'★徴収率　普通税'!AZ53</f>
        <v>48.148148148148145</v>
      </c>
      <c r="EF51" s="127">
        <f>'★徴収率　普通税'!BA53</f>
        <v>99.927588703837799</v>
      </c>
      <c r="EG51" s="135">
        <f>'★決算統計　普通税'!EZ53</f>
        <v>1112</v>
      </c>
      <c r="EH51" s="37">
        <f>'★決算統計　普通税'!FA53</f>
        <v>0</v>
      </c>
      <c r="EI51" s="135">
        <f>'★決算統計　普通税'!FB53</f>
        <v>1112</v>
      </c>
      <c r="EJ51" s="31">
        <f>'★決算統計　普通税'!FE53</f>
        <v>1112</v>
      </c>
      <c r="EK51" s="124">
        <f>'★決算統計　普通税'!FF53</f>
        <v>0</v>
      </c>
      <c r="EL51" s="31">
        <f>'★決算統計　普通税'!FG53</f>
        <v>1112</v>
      </c>
      <c r="EM51" s="142">
        <f>'★徴収率　普通税'!BB53</f>
        <v>100</v>
      </c>
      <c r="EN51" s="127">
        <f>IF('★徴収率　普通税'!BC53="－",0,'★徴収率　普通税'!BC53)</f>
        <v>0</v>
      </c>
      <c r="EO51" s="142">
        <f>'★徴収率　普通税'!BD53</f>
        <v>100</v>
      </c>
      <c r="EP51" s="37">
        <f>'★決算統計　普通税'!FR53</f>
        <v>0</v>
      </c>
      <c r="EQ51" s="135">
        <f>'★決算統計　普通税'!FS53</f>
        <v>0</v>
      </c>
      <c r="ER51" s="37">
        <f>'★決算統計　普通税'!FT53</f>
        <v>0</v>
      </c>
      <c r="ES51" s="124">
        <f>'★決算統計　普通税'!FW53</f>
        <v>0</v>
      </c>
      <c r="ET51" s="31">
        <f>'★決算統計　普通税'!FX53</f>
        <v>0</v>
      </c>
      <c r="EU51" s="124">
        <f>'★決算統計　普通税'!FY53</f>
        <v>0</v>
      </c>
      <c r="EV51" s="127">
        <f>IF('★徴収率　普通税'!BH53="－",0,'★徴収率　普通税'!BH53)</f>
        <v>0</v>
      </c>
      <c r="EW51" s="142">
        <f>IF('★徴収率　普通税'!BI53="－",0,'★徴収率　普通税'!BI53)</f>
        <v>0</v>
      </c>
      <c r="EX51" s="127">
        <f>IF('★徴収率　普通税'!BJ53="－",0,'★徴収率　普通税'!BJ53)</f>
        <v>0</v>
      </c>
      <c r="EY51" s="156" t="s">
        <v>258</v>
      </c>
      <c r="EZ51" s="129" t="s">
        <v>258</v>
      </c>
      <c r="FA51" s="156" t="s">
        <v>258</v>
      </c>
      <c r="FB51" s="130" t="s">
        <v>258</v>
      </c>
      <c r="FC51" s="157" t="s">
        <v>258</v>
      </c>
      <c r="FD51" s="130" t="s">
        <v>258</v>
      </c>
      <c r="FE51" s="158" t="s">
        <v>258</v>
      </c>
      <c r="FF51" s="131" t="s">
        <v>258</v>
      </c>
      <c r="FG51" s="158" t="s">
        <v>258</v>
      </c>
      <c r="FH51" s="131" t="s">
        <v>258</v>
      </c>
      <c r="FI51" s="158" t="s">
        <v>258</v>
      </c>
      <c r="FJ51" s="131" t="s">
        <v>258</v>
      </c>
      <c r="FK51" s="158" t="s">
        <v>258</v>
      </c>
      <c r="FL51" s="131" t="s">
        <v>258</v>
      </c>
      <c r="FM51" s="158" t="s">
        <v>258</v>
      </c>
      <c r="FN51" s="130" t="str">
        <f>'★徴収率　目的税'!I53</f>
        <v>－</v>
      </c>
      <c r="FO51" s="157" t="str">
        <f>'★徴収率　目的税'!J53</f>
        <v>－</v>
      </c>
      <c r="FP51" s="130" t="str">
        <f>'★徴収率　目的税'!K53</f>
        <v>－</v>
      </c>
      <c r="FQ51" s="157" t="s">
        <v>258</v>
      </c>
      <c r="FR51" s="130" t="s">
        <v>258</v>
      </c>
      <c r="FS51" s="157" t="s">
        <v>258</v>
      </c>
      <c r="FT51" s="130" t="s">
        <v>258</v>
      </c>
      <c r="FU51" s="157" t="s">
        <v>258</v>
      </c>
      <c r="FV51" s="130" t="s">
        <v>258</v>
      </c>
      <c r="FW51" s="157" t="s">
        <v>258</v>
      </c>
      <c r="FX51" s="130" t="s">
        <v>258</v>
      </c>
      <c r="FY51" s="157" t="s">
        <v>258</v>
      </c>
      <c r="FZ51" s="130" t="s">
        <v>258</v>
      </c>
      <c r="GA51" s="157" t="s">
        <v>258</v>
      </c>
      <c r="GB51" s="130" t="s">
        <v>258</v>
      </c>
      <c r="GC51" s="157" t="s">
        <v>258</v>
      </c>
      <c r="GD51" s="130" t="s">
        <v>258</v>
      </c>
      <c r="GE51" s="157" t="s">
        <v>258</v>
      </c>
      <c r="GF51" s="130" t="s">
        <v>258</v>
      </c>
      <c r="GG51" s="157" t="s">
        <v>258</v>
      </c>
      <c r="GH51" s="130" t="s">
        <v>258</v>
      </c>
      <c r="GI51" s="156" t="s">
        <v>258</v>
      </c>
      <c r="GJ51" s="129" t="s">
        <v>258</v>
      </c>
      <c r="GK51" s="156" t="s">
        <v>258</v>
      </c>
      <c r="GL51" s="130" t="s">
        <v>258</v>
      </c>
      <c r="GM51" s="157" t="s">
        <v>258</v>
      </c>
      <c r="GN51" s="130" t="s">
        <v>258</v>
      </c>
      <c r="GO51" s="158" t="s">
        <v>258</v>
      </c>
      <c r="GP51" s="131" t="s">
        <v>258</v>
      </c>
      <c r="GQ51" s="158" t="s">
        <v>258</v>
      </c>
      <c r="GR51" s="31">
        <f>'★決算統計　目的税'!DG53</f>
        <v>475256</v>
      </c>
      <c r="GS51" s="124">
        <f>'★決算統計　目的税'!DH53</f>
        <v>2161</v>
      </c>
      <c r="GT51" s="31">
        <f>'★決算統計　目的税'!DI53</f>
        <v>478791</v>
      </c>
      <c r="GU51" s="124">
        <f>'★決算統計　目的税'!DL53</f>
        <v>474702</v>
      </c>
      <c r="GV51" s="31">
        <f>'★決算統計　目的税'!DM53</f>
        <v>634</v>
      </c>
      <c r="GW51" s="124">
        <f>'★決算統計　目的税'!DN53</f>
        <v>476710</v>
      </c>
      <c r="GX51" s="127">
        <f>'★徴収率　目的税'!AM53</f>
        <v>99.883431245476118</v>
      </c>
      <c r="GY51" s="142">
        <f>'★徴収率　目的税'!AN53</f>
        <v>29.33826931975937</v>
      </c>
      <c r="GZ51" s="127">
        <f>'★徴収率　目的税'!AO53</f>
        <v>99.565363592882903</v>
      </c>
      <c r="HA51" s="135" t="s">
        <v>258</v>
      </c>
      <c r="HB51" s="37" t="s">
        <v>258</v>
      </c>
      <c r="HC51" s="135" t="s">
        <v>258</v>
      </c>
      <c r="HD51" s="37" t="s">
        <v>258</v>
      </c>
      <c r="HE51" s="135" t="s">
        <v>258</v>
      </c>
      <c r="HF51" s="37" t="s">
        <v>258</v>
      </c>
      <c r="HG51" s="157" t="s">
        <v>258</v>
      </c>
      <c r="HH51" s="130" t="s">
        <v>258</v>
      </c>
      <c r="HI51" s="157" t="s">
        <v>258</v>
      </c>
      <c r="HJ51" s="31">
        <f>'★決算統計　目的税'!DY53</f>
        <v>129328</v>
      </c>
      <c r="HK51" s="124">
        <f>'★決算統計　目的税'!DZ53</f>
        <v>5347</v>
      </c>
      <c r="HL51" s="31">
        <f>'★決算統計　目的税'!EA53</f>
        <v>134675</v>
      </c>
      <c r="HM51" s="124">
        <f>'★決算統計　目的税'!ED53</f>
        <v>128824</v>
      </c>
      <c r="HN51" s="31">
        <f>'★決算統計　目的税'!EE53</f>
        <v>1967</v>
      </c>
      <c r="HO51" s="124">
        <f>'★決算統計　目的税'!EF53</f>
        <v>130791</v>
      </c>
      <c r="HP51" s="127">
        <f>'★徴収率　目的税'!AS53</f>
        <v>99.610293207967331</v>
      </c>
      <c r="HQ51" s="142">
        <f>'★徴収率　目的税'!AT53</f>
        <v>36.786983355152422</v>
      </c>
      <c r="HR51" s="142">
        <f>'★徴収率　目的税'!AU53</f>
        <v>97.116020048264346</v>
      </c>
    </row>
    <row r="52" spans="1:226">
      <c r="A52" s="124"/>
      <c r="B52" s="135"/>
      <c r="C52" s="135"/>
      <c r="D52" s="135"/>
      <c r="E52" s="137"/>
      <c r="F52" s="124"/>
      <c r="G52" s="124"/>
      <c r="H52" s="139"/>
      <c r="I52" s="139"/>
      <c r="J52" s="139"/>
      <c r="K52" s="135"/>
      <c r="L52" s="135"/>
      <c r="M52" s="135"/>
      <c r="N52" s="124"/>
      <c r="O52" s="124"/>
      <c r="P52" s="124"/>
      <c r="Q52" s="142"/>
      <c r="R52" s="142"/>
      <c r="S52" s="142"/>
      <c r="T52" s="145"/>
      <c r="U52" s="135"/>
      <c r="V52" s="37"/>
      <c r="W52" s="124"/>
      <c r="X52" s="124"/>
      <c r="Y52" s="124"/>
      <c r="Z52" s="142"/>
      <c r="AA52" s="127"/>
      <c r="AB52" s="142"/>
      <c r="AC52" s="37"/>
      <c r="AD52" s="135"/>
      <c r="AE52" s="37"/>
      <c r="AF52" s="124"/>
      <c r="AG52" s="31"/>
      <c r="AH52" s="124"/>
      <c r="AI52" s="127"/>
      <c r="AJ52" s="142"/>
      <c r="AK52" s="142"/>
      <c r="AL52" s="135"/>
      <c r="AM52" s="37"/>
      <c r="AN52" s="135"/>
      <c r="AO52" s="31"/>
      <c r="AP52" s="124"/>
      <c r="AQ52" s="31"/>
      <c r="AR52" s="142"/>
      <c r="AS52" s="127"/>
      <c r="AT52" s="142"/>
      <c r="AU52" s="37"/>
      <c r="AV52" s="135"/>
      <c r="AW52" s="135"/>
      <c r="AX52" s="124"/>
      <c r="AY52" s="31"/>
      <c r="AZ52" s="124"/>
      <c r="BA52" s="127"/>
      <c r="BB52" s="142"/>
      <c r="BC52" s="127"/>
      <c r="BD52" s="135"/>
      <c r="BE52" s="37"/>
      <c r="BF52" s="135"/>
      <c r="BG52" s="31"/>
      <c r="BH52" s="124"/>
      <c r="BI52" s="124"/>
      <c r="BJ52" s="142"/>
      <c r="BK52" s="127"/>
      <c r="BL52" s="142"/>
      <c r="BM52" s="37"/>
      <c r="BN52" s="135"/>
      <c r="BO52" s="37"/>
      <c r="BP52" s="124"/>
      <c r="BQ52" s="31"/>
      <c r="BR52" s="124"/>
      <c r="BS52" s="127"/>
      <c r="BT52" s="142"/>
      <c r="BU52" s="142"/>
      <c r="BV52" s="135"/>
      <c r="BW52" s="135"/>
      <c r="BX52" s="37"/>
      <c r="BY52" s="124"/>
      <c r="BZ52" s="31"/>
      <c r="CA52" s="124"/>
      <c r="CB52" s="127"/>
      <c r="CC52" s="142"/>
      <c r="CD52" s="127"/>
      <c r="CE52" s="135"/>
      <c r="CF52" s="37"/>
      <c r="CG52" s="135"/>
      <c r="CH52" s="124"/>
      <c r="CI52" s="31"/>
      <c r="CJ52" s="124"/>
      <c r="CK52" s="127"/>
      <c r="CL52" s="142"/>
      <c r="CM52" s="127"/>
      <c r="CN52" s="135"/>
      <c r="CO52" s="37"/>
      <c r="CP52" s="135"/>
      <c r="CQ52" s="31"/>
      <c r="CR52" s="124"/>
      <c r="CS52" s="124"/>
      <c r="CT52" s="142"/>
      <c r="CU52" s="130"/>
      <c r="CV52" s="142"/>
      <c r="CW52" s="37"/>
      <c r="CX52" s="135"/>
      <c r="CY52" s="37"/>
      <c r="CZ52" s="124"/>
      <c r="DA52" s="31"/>
      <c r="DB52" s="124"/>
      <c r="DC52" s="127"/>
      <c r="DD52" s="142"/>
      <c r="DE52" s="142"/>
      <c r="DF52" s="152"/>
      <c r="DG52" s="152"/>
      <c r="DH52" s="37"/>
      <c r="DI52" s="152"/>
      <c r="DJ52" s="128"/>
      <c r="DK52" s="124"/>
      <c r="DL52" s="127"/>
      <c r="DM52" s="142"/>
      <c r="DN52" s="142"/>
      <c r="DO52" s="152"/>
      <c r="DP52" s="128"/>
      <c r="DQ52" s="124"/>
      <c r="DR52" s="128"/>
      <c r="DS52" s="152"/>
      <c r="DT52" s="31"/>
      <c r="DU52" s="142"/>
      <c r="DV52" s="127"/>
      <c r="DW52" s="142"/>
      <c r="DX52" s="31"/>
      <c r="DY52" s="124"/>
      <c r="DZ52" s="31"/>
      <c r="EA52" s="124"/>
      <c r="EB52" s="31"/>
      <c r="EC52" s="124"/>
      <c r="ED52" s="127"/>
      <c r="EE52" s="142"/>
      <c r="EF52" s="127"/>
      <c r="EG52" s="135"/>
      <c r="EH52" s="37"/>
      <c r="EI52" s="135"/>
      <c r="EJ52" s="31"/>
      <c r="EK52" s="124"/>
      <c r="EL52" s="31"/>
      <c r="EM52" s="142"/>
      <c r="EN52" s="127"/>
      <c r="EO52" s="142"/>
      <c r="EP52" s="37"/>
      <c r="EQ52" s="135"/>
      <c r="ER52" s="37"/>
      <c r="ES52" s="155"/>
      <c r="ET52" s="36"/>
      <c r="EU52" s="155"/>
      <c r="EV52" s="127"/>
      <c r="EW52" s="142"/>
      <c r="EX52" s="127"/>
      <c r="EY52" s="135"/>
      <c r="EZ52" s="37"/>
      <c r="FA52" s="135"/>
      <c r="FB52" s="36"/>
      <c r="FC52" s="155"/>
      <c r="FD52" s="36"/>
      <c r="FE52" s="142"/>
      <c r="FF52" s="127"/>
      <c r="FG52" s="142"/>
      <c r="FH52" s="31"/>
      <c r="FI52" s="155"/>
      <c r="FJ52" s="31"/>
      <c r="FK52" s="124"/>
      <c r="FL52" s="36"/>
      <c r="FM52" s="124"/>
      <c r="FN52" s="131"/>
      <c r="FO52" s="158"/>
      <c r="FP52" s="131"/>
      <c r="FQ52" s="155"/>
      <c r="FR52" s="36"/>
      <c r="FS52" s="155"/>
      <c r="FT52" s="36"/>
      <c r="FU52" s="155"/>
      <c r="FV52" s="36"/>
      <c r="FW52" s="142"/>
      <c r="FX52" s="127"/>
      <c r="FY52" s="142"/>
      <c r="FZ52" s="31"/>
      <c r="GA52" s="124"/>
      <c r="GB52" s="31"/>
      <c r="GC52" s="124"/>
      <c r="GD52" s="31"/>
      <c r="GE52" s="124"/>
      <c r="GF52" s="127"/>
      <c r="GG52" s="142"/>
      <c r="GH52" s="127"/>
      <c r="GI52" s="135"/>
      <c r="GJ52" s="37"/>
      <c r="GK52" s="135"/>
      <c r="GL52" s="36"/>
      <c r="GM52" s="155"/>
      <c r="GN52" s="36"/>
      <c r="GO52" s="142"/>
      <c r="GP52" s="127"/>
      <c r="GQ52" s="142"/>
      <c r="GR52" s="38"/>
      <c r="GS52" s="161"/>
      <c r="GT52" s="38"/>
      <c r="GU52" s="161"/>
      <c r="GV52" s="38"/>
      <c r="GW52" s="161"/>
      <c r="GX52" s="127"/>
      <c r="GY52" s="142"/>
      <c r="GZ52" s="127"/>
      <c r="HA52" s="161"/>
      <c r="HB52" s="38"/>
      <c r="HC52" s="161"/>
      <c r="HD52" s="38"/>
      <c r="HE52" s="161"/>
      <c r="HF52" s="38"/>
      <c r="HG52" s="158"/>
      <c r="HH52" s="131"/>
      <c r="HI52" s="158"/>
      <c r="HJ52" s="31"/>
      <c r="HK52" s="124"/>
      <c r="HL52" s="31"/>
      <c r="HM52" s="124"/>
      <c r="HN52" s="31"/>
      <c r="HO52" s="124"/>
      <c r="HP52" s="127"/>
      <c r="HQ52" s="142"/>
      <c r="HR52" s="142"/>
    </row>
    <row r="53" spans="1:226">
      <c r="A53" s="124" t="s">
        <v>104</v>
      </c>
      <c r="B53" s="135">
        <f t="shared" ref="B53:G53" si="5">SUM(B42:B51)</f>
        <v>10034177</v>
      </c>
      <c r="C53" s="135">
        <f t="shared" si="5"/>
        <v>178481</v>
      </c>
      <c r="D53" s="135">
        <f t="shared" si="5"/>
        <v>10212658</v>
      </c>
      <c r="E53" s="137">
        <f t="shared" si="5"/>
        <v>9979891</v>
      </c>
      <c r="F53" s="124">
        <f t="shared" si="5"/>
        <v>53384</v>
      </c>
      <c r="G53" s="124">
        <f t="shared" si="5"/>
        <v>10033275</v>
      </c>
      <c r="H53" s="139">
        <f>'★徴収率　普通税'!I55</f>
        <v>99.458989013249422</v>
      </c>
      <c r="I53" s="139">
        <f>'★徴収率　普通税'!J55</f>
        <v>29.910186518452946</v>
      </c>
      <c r="J53" s="139">
        <f>'★徴収率　普通税'!K55</f>
        <v>98.243522890906547</v>
      </c>
      <c r="K53" s="135">
        <f t="shared" ref="K53:HL53" si="6">SUM(K42:K51)</f>
        <v>301088</v>
      </c>
      <c r="L53" s="135">
        <f t="shared" si="6"/>
        <v>5983</v>
      </c>
      <c r="M53" s="135">
        <f t="shared" si="6"/>
        <v>307071</v>
      </c>
      <c r="N53" s="124">
        <f>SUM(N42:N51)</f>
        <v>299121</v>
      </c>
      <c r="O53" s="124">
        <f>SUM(O42:O51)</f>
        <v>1799</v>
      </c>
      <c r="P53" s="124">
        <f>SUM(P42:P51)</f>
        <v>300920</v>
      </c>
      <c r="Q53" s="142">
        <f>'★徴収率　普通税'!L55</f>
        <v>99.346702625146136</v>
      </c>
      <c r="R53" s="142">
        <f>'★徴収率　普通税'!M55</f>
        <v>30.068527494567942</v>
      </c>
      <c r="S53" s="142">
        <f>'★徴収率　普通税'!N55</f>
        <v>97.996880200344549</v>
      </c>
      <c r="T53" s="145">
        <f t="shared" si="6"/>
        <v>8544796</v>
      </c>
      <c r="U53" s="135">
        <f t="shared" si="6"/>
        <v>165763</v>
      </c>
      <c r="V53" s="37">
        <f t="shared" si="6"/>
        <v>8710559</v>
      </c>
      <c r="W53" s="124">
        <f>SUM(W42:W51)</f>
        <v>8490961</v>
      </c>
      <c r="X53" s="124">
        <f>SUM(X42:X51)</f>
        <v>49910</v>
      </c>
      <c r="Y53" s="124">
        <f>SUM(Y42:Y51)</f>
        <v>8540871</v>
      </c>
      <c r="Z53" s="142">
        <f>'★徴収率　普通税'!O55</f>
        <v>99.369967404722132</v>
      </c>
      <c r="AA53" s="127">
        <f>'★徴収率　普通税'!P55</f>
        <v>30.109252366330242</v>
      </c>
      <c r="AB53" s="142">
        <f>'★徴収率　普通税'!Q55</f>
        <v>98.051927551377588</v>
      </c>
      <c r="AC53" s="37">
        <f t="shared" si="6"/>
        <v>74081</v>
      </c>
      <c r="AD53" s="135">
        <f>SUM(AD42:AD51)</f>
        <v>0</v>
      </c>
      <c r="AE53" s="37">
        <f t="shared" si="6"/>
        <v>74081</v>
      </c>
      <c r="AF53" s="124">
        <f>SUM(AF42:AF51)</f>
        <v>74081</v>
      </c>
      <c r="AG53" s="31">
        <f>SUM(AG42:AG51)</f>
        <v>0</v>
      </c>
      <c r="AH53" s="124">
        <f>SUM(AH42:AH51)</f>
        <v>74081</v>
      </c>
      <c r="AI53" s="127">
        <f>'★徴収率　普通税'!R55</f>
        <v>100</v>
      </c>
      <c r="AJ53" s="142">
        <f>IF('★徴収率　普通税'!S55="－",0,'★徴収率　普通税'!S55)</f>
        <v>0</v>
      </c>
      <c r="AK53" s="142">
        <f>'★徴収率　普通税'!T55</f>
        <v>100</v>
      </c>
      <c r="AL53" s="135">
        <f t="shared" si="6"/>
        <v>362585</v>
      </c>
      <c r="AM53" s="37">
        <f t="shared" si="6"/>
        <v>3000</v>
      </c>
      <c r="AN53" s="135">
        <f t="shared" si="6"/>
        <v>365585</v>
      </c>
      <c r="AO53" s="31">
        <f>SUM(AO42:AO51)</f>
        <v>361021</v>
      </c>
      <c r="AP53" s="124">
        <f>SUM(AP42:AP51)</f>
        <v>801</v>
      </c>
      <c r="AQ53" s="31">
        <f>SUM(AQ42:AQ51)</f>
        <v>361822</v>
      </c>
      <c r="AR53" s="142">
        <f>'★徴収率　普通税'!U55</f>
        <v>99.568652867603461</v>
      </c>
      <c r="AS53" s="127">
        <f>'★徴収率　普通税'!V55</f>
        <v>26.700000000000003</v>
      </c>
      <c r="AT53" s="142">
        <f>'★徴収率　普通税'!W55</f>
        <v>98.970690810618606</v>
      </c>
      <c r="AU53" s="37">
        <f t="shared" si="6"/>
        <v>825708</v>
      </c>
      <c r="AV53" s="135">
        <f t="shared" si="6"/>
        <v>3735</v>
      </c>
      <c r="AW53" s="135">
        <f t="shared" si="6"/>
        <v>829443</v>
      </c>
      <c r="AX53" s="124">
        <f>SUM(AX42:AX51)</f>
        <v>828788</v>
      </c>
      <c r="AY53" s="31">
        <f>SUM(AY42:AY51)</f>
        <v>874</v>
      </c>
      <c r="AZ53" s="124">
        <f>SUM(AZ42:AZ51)</f>
        <v>829662</v>
      </c>
      <c r="BA53" s="127">
        <f>'★徴収率　普通税'!X55</f>
        <v>100.37301322016985</v>
      </c>
      <c r="BB53" s="142">
        <f>'★徴収率　普通税'!Y55</f>
        <v>23.400267737617135</v>
      </c>
      <c r="BC53" s="127">
        <f>'★徴収率　普通税'!Z55</f>
        <v>100.02640326098357</v>
      </c>
      <c r="BD53" s="135">
        <f t="shared" si="6"/>
        <v>11255478</v>
      </c>
      <c r="BE53" s="37">
        <f t="shared" si="6"/>
        <v>215077</v>
      </c>
      <c r="BF53" s="135">
        <f t="shared" si="6"/>
        <v>11470555</v>
      </c>
      <c r="BG53" s="31">
        <f>SUM(BG42:BG51)</f>
        <v>11206724</v>
      </c>
      <c r="BH53" s="124">
        <f>SUM(BH42:BH51)</f>
        <v>51604</v>
      </c>
      <c r="BI53" s="124">
        <f>SUM(BI42:BI51)</f>
        <v>11258328</v>
      </c>
      <c r="BJ53" s="142">
        <f>'★徴収率　普通税'!AA55</f>
        <v>99.566842030165219</v>
      </c>
      <c r="BK53" s="127">
        <f>'★徴収率　普通税'!AB55</f>
        <v>23.99326752744366</v>
      </c>
      <c r="BL53" s="142">
        <f>'★徴収率　普通税'!AC55</f>
        <v>98.14981053663054</v>
      </c>
      <c r="BM53" s="37">
        <f t="shared" si="6"/>
        <v>11182903</v>
      </c>
      <c r="BN53" s="135">
        <f t="shared" si="6"/>
        <v>215077</v>
      </c>
      <c r="BO53" s="37">
        <f t="shared" si="6"/>
        <v>11397980</v>
      </c>
      <c r="BP53" s="124">
        <f>SUM(BP42:BP51)</f>
        <v>11134149</v>
      </c>
      <c r="BQ53" s="31">
        <f>SUM(BQ42:BQ51)</f>
        <v>51604</v>
      </c>
      <c r="BR53" s="124">
        <f>SUM(BR42:BR51)</f>
        <v>11185753</v>
      </c>
      <c r="BS53" s="127">
        <f>'★徴収率　普通税'!AD55</f>
        <v>99.564030913976453</v>
      </c>
      <c r="BT53" s="142">
        <f>'★徴収率　普通税'!AE55</f>
        <v>23.99326752744366</v>
      </c>
      <c r="BU53" s="142">
        <f>'★徴収率　普通税'!AF55</f>
        <v>98.138029721055844</v>
      </c>
      <c r="BV53" s="135">
        <f t="shared" si="6"/>
        <v>4446570</v>
      </c>
      <c r="BW53" s="135">
        <f t="shared" si="6"/>
        <v>80685</v>
      </c>
      <c r="BX53" s="37">
        <f t="shared" si="6"/>
        <v>4527255</v>
      </c>
      <c r="BY53" s="124">
        <f>SUM(BY42:BY51)</f>
        <v>4427482</v>
      </c>
      <c r="BZ53" s="31">
        <f>SUM(BZ42:BZ51)</f>
        <v>17244</v>
      </c>
      <c r="CA53" s="124">
        <f>SUM(CA42:CA51)</f>
        <v>4444726</v>
      </c>
      <c r="CB53" s="127">
        <f>'★徴収率　普通税'!AG55</f>
        <v>99.570725300624972</v>
      </c>
      <c r="CC53" s="142">
        <f>'★徴収率　普通税'!AH55</f>
        <v>21.372002230897934</v>
      </c>
      <c r="CD53" s="127">
        <f>'★徴収率　普通税'!AI55</f>
        <v>98.177063143118744</v>
      </c>
      <c r="CE53" s="135">
        <f t="shared" si="6"/>
        <v>4529351</v>
      </c>
      <c r="CF53" s="37">
        <f t="shared" si="6"/>
        <v>123156</v>
      </c>
      <c r="CG53" s="135">
        <f t="shared" si="6"/>
        <v>4652507</v>
      </c>
      <c r="CH53" s="124">
        <f>SUM(CH42:CH51)</f>
        <v>4504187</v>
      </c>
      <c r="CI53" s="31">
        <f>SUM(CI42:CI51)</f>
        <v>31172</v>
      </c>
      <c r="CJ53" s="124">
        <f>SUM(CJ42:CJ51)</f>
        <v>4535359</v>
      </c>
      <c r="CK53" s="127">
        <f>'★徴収率　普通税'!AJ55</f>
        <v>99.444423715450625</v>
      </c>
      <c r="CL53" s="142">
        <f>'★徴収率　普通税'!AK55</f>
        <v>25.310987690408915</v>
      </c>
      <c r="CM53" s="127">
        <f>'★徴収率　普通税'!AL55</f>
        <v>97.482045701382063</v>
      </c>
      <c r="CN53" s="135">
        <f t="shared" si="6"/>
        <v>2206982</v>
      </c>
      <c r="CO53" s="37">
        <f t="shared" si="6"/>
        <v>11236</v>
      </c>
      <c r="CP53" s="135">
        <f t="shared" si="6"/>
        <v>2218218</v>
      </c>
      <c r="CQ53" s="31">
        <f>SUM(CQ42:CQ51)</f>
        <v>2202480</v>
      </c>
      <c r="CR53" s="124">
        <f>SUM(CR42:CR51)</f>
        <v>3188</v>
      </c>
      <c r="CS53" s="124">
        <f>SUM(CS42:CS51)</f>
        <v>2205668</v>
      </c>
      <c r="CT53" s="142">
        <f>IF('★徴収率　普通税'!AM55="－",0,'★徴収率　普通税'!AM55)</f>
        <v>99.79601102319819</v>
      </c>
      <c r="CU53" s="127">
        <f>IF('★徴収率　普通税'!AN55="－",0,'★徴収率　普通税'!AN55)</f>
        <v>28.373086507653973</v>
      </c>
      <c r="CV53" s="142">
        <f>IF('★徴収率　普通税'!AO55="－",0,'★徴収率　普通税'!AO55)</f>
        <v>99.434230540010049</v>
      </c>
      <c r="CW53" s="37">
        <f t="shared" si="6"/>
        <v>72575</v>
      </c>
      <c r="CX53" s="135">
        <f>SUM(CX42:CX51)</f>
        <v>0</v>
      </c>
      <c r="CY53" s="37">
        <f t="shared" si="6"/>
        <v>72575</v>
      </c>
      <c r="CZ53" s="124">
        <f>SUM(CZ42:CZ51)</f>
        <v>72575</v>
      </c>
      <c r="DA53" s="31">
        <f>SUM(DA42:DA51)</f>
        <v>0</v>
      </c>
      <c r="DB53" s="124">
        <f>SUM(DB42:DB51)</f>
        <v>72575</v>
      </c>
      <c r="DC53" s="127">
        <f>IF('★徴収率　普通税'!AP55="－",0,'★徴収率　普通税'!AP55)</f>
        <v>100</v>
      </c>
      <c r="DD53" s="142">
        <f>IF('★徴収率　普通税'!AQ55="－",0,'★徴収率　普通税'!AQ55)</f>
        <v>0</v>
      </c>
      <c r="DE53" s="142">
        <f>'★徴収率　普通税'!AR55</f>
        <v>100</v>
      </c>
      <c r="DF53" s="152" t="s">
        <v>258</v>
      </c>
      <c r="DG53" s="152" t="s">
        <v>258</v>
      </c>
      <c r="DH53" s="37">
        <f t="shared" si="6"/>
        <v>498504</v>
      </c>
      <c r="DI53" s="152" t="s">
        <v>258</v>
      </c>
      <c r="DJ53" s="128" t="s">
        <v>258</v>
      </c>
      <c r="DK53" s="124">
        <f>SUM(DK42:DK51)</f>
        <v>485143</v>
      </c>
      <c r="DL53" s="127" t="str">
        <f>'★徴収率　普通税'!AS55</f>
        <v>－</v>
      </c>
      <c r="DM53" s="142" t="str">
        <f>'★徴収率　普通税'!AT55</f>
        <v>－</v>
      </c>
      <c r="DN53" s="142">
        <f>'★徴収率　普通税'!AU55</f>
        <v>97.319780784106044</v>
      </c>
      <c r="DO53" s="152" t="s">
        <v>258</v>
      </c>
      <c r="DP53" s="128" t="s">
        <v>258</v>
      </c>
      <c r="DQ53" s="124">
        <f>'★決算統計　普通税'!EJ55</f>
        <v>30982</v>
      </c>
      <c r="DR53" s="128" t="s">
        <v>258</v>
      </c>
      <c r="DS53" s="152" t="s">
        <v>258</v>
      </c>
      <c r="DT53" s="31">
        <f>'★決算統計　普通税'!EO55</f>
        <v>30982</v>
      </c>
      <c r="DU53" s="142" t="str">
        <f>'★徴収率　普通税'!AV55</f>
        <v>－</v>
      </c>
      <c r="DV53" s="127" t="str">
        <f>'★徴収率　普通税'!AW55</f>
        <v>－</v>
      </c>
      <c r="DW53" s="142">
        <f>'★徴収率　普通税'!AX55</f>
        <v>100</v>
      </c>
      <c r="DX53" s="31">
        <f>'★決算統計　普通税'!EQ55</f>
        <v>455806</v>
      </c>
      <c r="DY53" s="124">
        <f>'★決算統計　普通税'!ER55</f>
        <v>11716</v>
      </c>
      <c r="DZ53" s="31">
        <f>'★決算統計　普通税'!ES55</f>
        <v>467522</v>
      </c>
      <c r="EA53" s="124">
        <f>'★決算統計　普通税'!EV55</f>
        <v>450319</v>
      </c>
      <c r="EB53" s="31">
        <f>'★決算統計　普通税'!EW55</f>
        <v>3842</v>
      </c>
      <c r="EC53" s="124">
        <f>'★決算統計　普通税'!EX55</f>
        <v>454161</v>
      </c>
      <c r="ED53" s="127">
        <f>'★徴収率　普通税'!AY55</f>
        <v>98.796198382645244</v>
      </c>
      <c r="EE53" s="142">
        <f>'★徴収率　普通税'!AZ55</f>
        <v>32.792762034824172</v>
      </c>
      <c r="EF53" s="127">
        <f>'★徴収率　普通税'!BA55</f>
        <v>97.142166571840477</v>
      </c>
      <c r="EG53" s="135">
        <f t="shared" si="6"/>
        <v>948597</v>
      </c>
      <c r="EH53" s="37">
        <f t="shared" si="6"/>
        <v>0</v>
      </c>
      <c r="EI53" s="135">
        <f t="shared" si="6"/>
        <v>948597</v>
      </c>
      <c r="EJ53" s="31">
        <f>SUM(EJ42:EJ51)</f>
        <v>948597</v>
      </c>
      <c r="EK53" s="124">
        <f>SUM(EK42:EK51)</f>
        <v>0</v>
      </c>
      <c r="EL53" s="31">
        <f>SUM(EL42:EL51)</f>
        <v>948597</v>
      </c>
      <c r="EM53" s="142">
        <f>'★徴収率　普通税'!BB55</f>
        <v>100</v>
      </c>
      <c r="EN53" s="127">
        <f>IF('★徴収率　普通税'!BC55="－",0,'★徴収率　普通税'!BC55)</f>
        <v>0</v>
      </c>
      <c r="EO53" s="142">
        <f>'★徴収率　普通税'!BD55</f>
        <v>100</v>
      </c>
      <c r="EP53" s="37">
        <f t="shared" si="6"/>
        <v>0</v>
      </c>
      <c r="EQ53" s="135">
        <f t="shared" si="6"/>
        <v>176466</v>
      </c>
      <c r="ER53" s="37">
        <f t="shared" si="6"/>
        <v>176466</v>
      </c>
      <c r="ES53" s="124">
        <f>SUM(ES42:ES51)</f>
        <v>0</v>
      </c>
      <c r="ET53" s="31">
        <f>SUM(ET42:ET51)</f>
        <v>36012</v>
      </c>
      <c r="EU53" s="124">
        <f>SUM(EU42:EU51)</f>
        <v>36012</v>
      </c>
      <c r="EV53" s="127">
        <f>IF('★徴収率　普通税'!BH55="－",0,'★徴収率　普通税'!BH55)</f>
        <v>0</v>
      </c>
      <c r="EW53" s="142">
        <f>IF('★徴収率　普通税'!BI55="－",0,'★徴収率　普通税'!BI55)</f>
        <v>20.407330590595354</v>
      </c>
      <c r="EX53" s="127">
        <f>IF('★徴収率　普通税'!BJ55="－",0,'★徴収率　普通税'!BJ55)</f>
        <v>20.407330590595354</v>
      </c>
      <c r="EY53" s="135" t="s">
        <v>258</v>
      </c>
      <c r="EZ53" s="37" t="s">
        <v>258</v>
      </c>
      <c r="FA53" s="135" t="s">
        <v>258</v>
      </c>
      <c r="FB53" s="37" t="s">
        <v>258</v>
      </c>
      <c r="FC53" s="135" t="s">
        <v>258</v>
      </c>
      <c r="FD53" s="37" t="s">
        <v>258</v>
      </c>
      <c r="FE53" s="158" t="s">
        <v>258</v>
      </c>
      <c r="FF53" s="131" t="s">
        <v>258</v>
      </c>
      <c r="FG53" s="158" t="s">
        <v>258</v>
      </c>
      <c r="FH53" s="31">
        <f t="shared" si="6"/>
        <v>3918</v>
      </c>
      <c r="FI53" s="124">
        <f>SUM(FI42:FI51)</f>
        <v>0</v>
      </c>
      <c r="FJ53" s="31">
        <f t="shared" si="6"/>
        <v>3918</v>
      </c>
      <c r="FK53" s="124">
        <f>SUM(FK42:FK51)</f>
        <v>3918</v>
      </c>
      <c r="FL53" s="31">
        <f>SUM(FL42:FL51)</f>
        <v>0</v>
      </c>
      <c r="FM53" s="124">
        <f>SUM(FM42:FM51)</f>
        <v>3918</v>
      </c>
      <c r="FN53" s="131">
        <f>'★徴収率　目的税'!I55</f>
        <v>100</v>
      </c>
      <c r="FO53" s="158" t="str">
        <f>'★徴収率　目的税'!J55</f>
        <v>－</v>
      </c>
      <c r="FP53" s="131">
        <f>'★徴収率　目的税'!K55</f>
        <v>100</v>
      </c>
      <c r="FQ53" s="157" t="s">
        <v>258</v>
      </c>
      <c r="FR53" s="130" t="s">
        <v>258</v>
      </c>
      <c r="FS53" s="157" t="s">
        <v>258</v>
      </c>
      <c r="FT53" s="37" t="s">
        <v>258</v>
      </c>
      <c r="FU53" s="135" t="s">
        <v>258</v>
      </c>
      <c r="FV53" s="37" t="s">
        <v>258</v>
      </c>
      <c r="FW53" s="157" t="s">
        <v>258</v>
      </c>
      <c r="FX53" s="130" t="s">
        <v>258</v>
      </c>
      <c r="FY53" s="157" t="s">
        <v>258</v>
      </c>
      <c r="FZ53" s="31">
        <f t="shared" si="6"/>
        <v>616371</v>
      </c>
      <c r="GA53" s="124">
        <f t="shared" si="6"/>
        <v>4634</v>
      </c>
      <c r="GB53" s="31">
        <f t="shared" si="6"/>
        <v>621005</v>
      </c>
      <c r="GC53" s="124">
        <f>SUM(GC42:GC51)</f>
        <v>614347</v>
      </c>
      <c r="GD53" s="31">
        <f>SUM(GD42:GD51)</f>
        <v>1263</v>
      </c>
      <c r="GE53" s="124">
        <f>SUM(GE42:GE51)</f>
        <v>615610</v>
      </c>
      <c r="GF53" s="127">
        <f>'★徴収率　目的税'!O55</f>
        <v>99.671626341927194</v>
      </c>
      <c r="GG53" s="142">
        <f>'★徴収率　目的税'!P55</f>
        <v>27.255071212775139</v>
      </c>
      <c r="GH53" s="127">
        <f>'★徴収率　目的税'!Q55</f>
        <v>99.131246930378978</v>
      </c>
      <c r="GI53" s="135" t="s">
        <v>258</v>
      </c>
      <c r="GJ53" s="37" t="s">
        <v>258</v>
      </c>
      <c r="GK53" s="135" t="s">
        <v>258</v>
      </c>
      <c r="GL53" s="37" t="s">
        <v>258</v>
      </c>
      <c r="GM53" s="135" t="s">
        <v>258</v>
      </c>
      <c r="GN53" s="37" t="s">
        <v>258</v>
      </c>
      <c r="GO53" s="158" t="s">
        <v>258</v>
      </c>
      <c r="GP53" s="131" t="s">
        <v>258</v>
      </c>
      <c r="GQ53" s="158" t="s">
        <v>258</v>
      </c>
      <c r="GR53" s="31">
        <f t="shared" si="6"/>
        <v>23314347</v>
      </c>
      <c r="GS53" s="124">
        <f t="shared" si="6"/>
        <v>586374</v>
      </c>
      <c r="GT53" s="31">
        <f t="shared" si="6"/>
        <v>23931703</v>
      </c>
      <c r="GU53" s="124">
        <f>SUM(GU42:GU51)</f>
        <v>23203796</v>
      </c>
      <c r="GV53" s="31">
        <f>SUM(GV42:GV51)</f>
        <v>146105</v>
      </c>
      <c r="GW53" s="124">
        <f>SUM(GW42:GW51)</f>
        <v>23380883</v>
      </c>
      <c r="GX53" s="127">
        <f>'★徴収率　目的税'!AM55</f>
        <v>99.525824163121541</v>
      </c>
      <c r="GY53" s="142">
        <f>'★徴収率　目的税'!AN55</f>
        <v>24.91669139491178</v>
      </c>
      <c r="GZ53" s="127">
        <f>'★徴収率　目的税'!AO55</f>
        <v>97.698366890145678</v>
      </c>
      <c r="HA53" s="124">
        <f t="shared" si="6"/>
        <v>297179</v>
      </c>
      <c r="HB53" s="31">
        <f t="shared" si="6"/>
        <v>107476</v>
      </c>
      <c r="HC53" s="124">
        <f t="shared" si="6"/>
        <v>404655</v>
      </c>
      <c r="HD53" s="31">
        <f>SUM(HD42:HD51)</f>
        <v>279478</v>
      </c>
      <c r="HE53" s="124">
        <f>SUM(HE42:HE51)</f>
        <v>17745</v>
      </c>
      <c r="HF53" s="31">
        <f>SUM(HF42:HF51)</f>
        <v>297223</v>
      </c>
      <c r="HG53" s="158">
        <f>IF('★徴収率　目的税'!AP55="－",0,'★徴収率　目的税'!AP55)</f>
        <v>94.043657189774507</v>
      </c>
      <c r="HH53" s="131">
        <f>IF('★徴収率　目的税'!AQ55="－",0,'★徴収率　目的税'!AQ55)</f>
        <v>16.510662845658565</v>
      </c>
      <c r="HI53" s="158">
        <f>IF('★徴収率　目的税'!AR55="－",0,'★徴収率　目的税'!AR55)</f>
        <v>73.450964401774357</v>
      </c>
      <c r="HJ53" s="31">
        <f t="shared" si="6"/>
        <v>3809545</v>
      </c>
      <c r="HK53" s="124">
        <f t="shared" si="6"/>
        <v>623391</v>
      </c>
      <c r="HL53" s="31">
        <f t="shared" si="6"/>
        <v>4432936</v>
      </c>
      <c r="HM53" s="124">
        <f t="shared" ref="HM53:HO53" si="7">SUM(HM42:HM51)</f>
        <v>3650875</v>
      </c>
      <c r="HN53" s="31">
        <f t="shared" si="7"/>
        <v>112165</v>
      </c>
      <c r="HO53" s="124">
        <f t="shared" si="7"/>
        <v>3763040</v>
      </c>
      <c r="HP53" s="127">
        <f>'★徴収率　目的税'!AS55</f>
        <v>95.834935668170345</v>
      </c>
      <c r="HQ53" s="142">
        <f>'★徴収率　目的税'!AT55</f>
        <v>17.992720459551066</v>
      </c>
      <c r="HR53" s="142">
        <f>'★徴収率　目的税'!AU55</f>
        <v>84.888209529756352</v>
      </c>
    </row>
    <row r="54" spans="1:226">
      <c r="A54" s="124" t="s">
        <v>105</v>
      </c>
      <c r="B54" s="135">
        <f t="shared" ref="B54:CO54" si="8">SUM(B8:B38,B42:B51)</f>
        <v>358434526</v>
      </c>
      <c r="C54" s="135">
        <f t="shared" si="8"/>
        <v>5693628</v>
      </c>
      <c r="D54" s="135">
        <f t="shared" si="8"/>
        <v>364128154</v>
      </c>
      <c r="E54" s="137">
        <f>SUM(E8:E38,E42:E51)</f>
        <v>355714428</v>
      </c>
      <c r="F54" s="124">
        <f>SUM(F8:F38,F42:F51)</f>
        <v>2261973</v>
      </c>
      <c r="G54" s="124">
        <f>SUM(G8:G38,G42:G51)</f>
        <v>357976401</v>
      </c>
      <c r="H54" s="139">
        <f>'★徴収率　普通税'!I56</f>
        <v>99.241117190814364</v>
      </c>
      <c r="I54" s="139">
        <f>'★徴収率　普通税'!J56</f>
        <v>39.728148730475546</v>
      </c>
      <c r="J54" s="139">
        <f>'★徴収率　普通税'!K56</f>
        <v>98.310552773131633</v>
      </c>
      <c r="K54" s="135">
        <f t="shared" si="8"/>
        <v>8791071</v>
      </c>
      <c r="L54" s="135">
        <f t="shared" si="8"/>
        <v>159596</v>
      </c>
      <c r="M54" s="135">
        <f t="shared" si="8"/>
        <v>8950667</v>
      </c>
      <c r="N54" s="124">
        <f>SUM(N8:N38,N42:N51)</f>
        <v>8714131</v>
      </c>
      <c r="O54" s="124">
        <f>SUM(O8:O38,O42:O51)</f>
        <v>67232</v>
      </c>
      <c r="P54" s="124">
        <f>SUM(P8:P38,P42:P51)</f>
        <v>8781363</v>
      </c>
      <c r="Q54" s="142">
        <f>'★徴収率　普通税'!L56</f>
        <v>99.124793782236537</v>
      </c>
      <c r="R54" s="142">
        <f>'★徴収率　普通税'!M56</f>
        <v>42.126369081931884</v>
      </c>
      <c r="S54" s="142">
        <f>'★徴収率　普通税'!N56</f>
        <v>98.108476161608962</v>
      </c>
      <c r="T54" s="145">
        <f t="shared" si="8"/>
        <v>300590160</v>
      </c>
      <c r="U54" s="135">
        <f t="shared" si="8"/>
        <v>5157710</v>
      </c>
      <c r="V54" s="37">
        <f t="shared" si="8"/>
        <v>305747870</v>
      </c>
      <c r="W54" s="124">
        <f>SUM(W8:W38,W42:W51)</f>
        <v>297961021</v>
      </c>
      <c r="X54" s="124">
        <f>SUM(X8:X38,X42:X51)</f>
        <v>2083618</v>
      </c>
      <c r="Y54" s="124">
        <f>SUM(Y8:Y38,Y42:Y51)</f>
        <v>300044639</v>
      </c>
      <c r="Z54" s="142">
        <f>'★徴収率　普通税'!O56</f>
        <v>99.125340962591721</v>
      </c>
      <c r="AA54" s="127">
        <f>'★徴収率　普通税'!P56</f>
        <v>40.398122422547992</v>
      </c>
      <c r="AB54" s="142">
        <f>'★徴収率　普通税'!Q56</f>
        <v>98.134662066492893</v>
      </c>
      <c r="AC54" s="37">
        <f t="shared" si="8"/>
        <v>2769127</v>
      </c>
      <c r="AD54" s="135">
        <f t="shared" si="8"/>
        <v>0</v>
      </c>
      <c r="AE54" s="37">
        <f t="shared" si="8"/>
        <v>2769127</v>
      </c>
      <c r="AF54" s="124">
        <f>SUM(AF8:AF38,AF42:AF51)</f>
        <v>2765706</v>
      </c>
      <c r="AG54" s="31">
        <f>SUM(AG8:AG38,AG42:AG51)</f>
        <v>0</v>
      </c>
      <c r="AH54" s="124">
        <f>SUM(AH8:AH38,AH42:AH51)</f>
        <v>2765706</v>
      </c>
      <c r="AI54" s="127">
        <f>'★徴収率　普通税'!R56</f>
        <v>99.876459259542798</v>
      </c>
      <c r="AJ54" s="142">
        <f>IF('★徴収率　普通税'!S56="－",0,'★徴収率　普通税'!S56)</f>
        <v>0</v>
      </c>
      <c r="AK54" s="142">
        <f>'★徴収率　普通税'!T56</f>
        <v>99.876459259542798</v>
      </c>
      <c r="AL54" s="135">
        <f t="shared" si="8"/>
        <v>14571720</v>
      </c>
      <c r="AM54" s="37">
        <f t="shared" si="8"/>
        <v>154938</v>
      </c>
      <c r="AN54" s="135">
        <f t="shared" si="8"/>
        <v>14726658</v>
      </c>
      <c r="AO54" s="31">
        <f>SUM(AO8:AO38,AO42:AO51)</f>
        <v>14546680</v>
      </c>
      <c r="AP54" s="124">
        <f>SUM(AP8:AP38,AP42:AP51)</f>
        <v>44173</v>
      </c>
      <c r="AQ54" s="31">
        <f>SUM(AQ8:AQ38,AQ42:AQ51)</f>
        <v>14590853</v>
      </c>
      <c r="AR54" s="142">
        <f>'★徴収率　普通税'!U56</f>
        <v>99.828160299539107</v>
      </c>
      <c r="AS54" s="127">
        <f>'★徴収率　普通税'!V56</f>
        <v>28.510113722908521</v>
      </c>
      <c r="AT54" s="142">
        <f>'★徴収率　普通税'!W56</f>
        <v>99.077828791841299</v>
      </c>
      <c r="AU54" s="37">
        <f t="shared" si="8"/>
        <v>34481575</v>
      </c>
      <c r="AV54" s="135">
        <f t="shared" si="8"/>
        <v>221384</v>
      </c>
      <c r="AW54" s="135">
        <f t="shared" si="8"/>
        <v>34702959</v>
      </c>
      <c r="AX54" s="124">
        <f>SUM(AX8:AX38,AX42:AX51)</f>
        <v>34492596</v>
      </c>
      <c r="AY54" s="31">
        <f>SUM(AY8:AY38,AY42:AY51)</f>
        <v>66950</v>
      </c>
      <c r="AZ54" s="124">
        <f>SUM(AZ8:AZ38,AZ42:AZ51)</f>
        <v>34559546</v>
      </c>
      <c r="BA54" s="127">
        <f>'★徴収率　普通税'!X56</f>
        <v>100.03196199709554</v>
      </c>
      <c r="BB54" s="142">
        <f>'★徴収率　普通税'!Y56</f>
        <v>30.24157120659126</v>
      </c>
      <c r="BC54" s="127">
        <f>'★徴収率　普通税'!Z56</f>
        <v>99.586741292003367</v>
      </c>
      <c r="BD54" s="135">
        <f t="shared" si="8"/>
        <v>329190684</v>
      </c>
      <c r="BE54" s="37">
        <f t="shared" si="8"/>
        <v>3864439</v>
      </c>
      <c r="BF54" s="135">
        <f t="shared" si="8"/>
        <v>333055123</v>
      </c>
      <c r="BG54" s="31">
        <f>SUM(BG8:BG38,BG42:BG51)</f>
        <v>327979952</v>
      </c>
      <c r="BH54" s="124">
        <f>SUM(BH8:BH38,BH42:BH51)</f>
        <v>1324473</v>
      </c>
      <c r="BI54" s="124">
        <f>SUM(BI8:BI38,BI42:BI51)</f>
        <v>329304425</v>
      </c>
      <c r="BJ54" s="142">
        <f>'★徴収率　普通税'!AA56</f>
        <v>99.632209519027583</v>
      </c>
      <c r="BK54" s="127">
        <f>'★徴収率　普通税'!AB56</f>
        <v>34.273357659417059</v>
      </c>
      <c r="BL54" s="142">
        <f>'★徴収率　普通税'!AC56</f>
        <v>98.873850680867619</v>
      </c>
      <c r="BM54" s="37">
        <f t="shared" si="8"/>
        <v>323920054</v>
      </c>
      <c r="BN54" s="135">
        <f t="shared" si="8"/>
        <v>3864439</v>
      </c>
      <c r="BO54" s="37">
        <f t="shared" si="8"/>
        <v>327784493</v>
      </c>
      <c r="BP54" s="124">
        <f>SUM(BP8:BP38,BP42:BP51)</f>
        <v>322709322</v>
      </c>
      <c r="BQ54" s="31">
        <f>SUM(BQ8:BQ38,BQ42:BQ51)</f>
        <v>1324473</v>
      </c>
      <c r="BR54" s="124">
        <f>SUM(BR8:BR38,BR42:BR51)</f>
        <v>324033795</v>
      </c>
      <c r="BS54" s="127">
        <f>'★徴収率　普通税'!AD56</f>
        <v>99.626225056136846</v>
      </c>
      <c r="BT54" s="142">
        <f>'★徴収率　普通税'!AE56</f>
        <v>34.273357659417059</v>
      </c>
      <c r="BU54" s="142">
        <f>'★徴収率　普通税'!AF56</f>
        <v>98.855742696772424</v>
      </c>
      <c r="BV54" s="135">
        <f t="shared" si="8"/>
        <v>131499309</v>
      </c>
      <c r="BW54" s="135">
        <f t="shared" si="8"/>
        <v>1649732</v>
      </c>
      <c r="BX54" s="37">
        <f t="shared" si="8"/>
        <v>133149041</v>
      </c>
      <c r="BY54" s="124">
        <f>SUM(BY8:BY38,BY42:BY51)</f>
        <v>130992160</v>
      </c>
      <c r="BZ54" s="31">
        <f>SUM(BZ8:BZ38,BZ42:BZ51)</f>
        <v>568094</v>
      </c>
      <c r="CA54" s="124">
        <f>SUM(CA8:CA38,CA42:CA51)</f>
        <v>131560254</v>
      </c>
      <c r="CB54" s="127">
        <f>'★徴収率　普通税'!AG56</f>
        <v>99.614333334633727</v>
      </c>
      <c r="CC54" s="142">
        <f>'★徴収率　普通税'!AH56</f>
        <v>34.435532559227802</v>
      </c>
      <c r="CD54" s="127">
        <f>'★徴収率　普通税'!AI56</f>
        <v>98.806760463261611</v>
      </c>
      <c r="CE54" s="135">
        <f t="shared" si="8"/>
        <v>147073649</v>
      </c>
      <c r="CF54" s="37">
        <f t="shared" si="8"/>
        <v>1853121</v>
      </c>
      <c r="CG54" s="135">
        <f t="shared" si="8"/>
        <v>148926770</v>
      </c>
      <c r="CH54" s="124">
        <f>SUM(CH8:CH38,CH42:CH51)</f>
        <v>146497866</v>
      </c>
      <c r="CI54" s="31">
        <f>SUM(CI8:CI38,CI42:CI51)</f>
        <v>637377</v>
      </c>
      <c r="CJ54" s="124">
        <f>SUM(CJ8:CJ38,CJ42:CJ51)</f>
        <v>147135243</v>
      </c>
      <c r="CK54" s="127">
        <f>'★徴収率　普通税'!AJ56</f>
        <v>99.608507027659314</v>
      </c>
      <c r="CL54" s="142">
        <f>'★徴収率　普通税'!AK56</f>
        <v>34.394785877446751</v>
      </c>
      <c r="CM54" s="127">
        <f>'★徴収率　普通税'!AL56</f>
        <v>98.797041660139399</v>
      </c>
      <c r="CN54" s="135">
        <f t="shared" si="8"/>
        <v>45347096</v>
      </c>
      <c r="CO54" s="37">
        <f t="shared" si="8"/>
        <v>361586</v>
      </c>
      <c r="CP54" s="135">
        <f t="shared" ref="CP54:HA54" si="9">SUM(CP8:CP38,CP42:CP51)</f>
        <v>45708682</v>
      </c>
      <c r="CQ54" s="31">
        <f>SUM(CQ8:CQ38,CQ42:CQ51)</f>
        <v>45219296</v>
      </c>
      <c r="CR54" s="124">
        <f>SUM(CR8:CR38,CR42:CR51)</f>
        <v>119002</v>
      </c>
      <c r="CS54" s="124">
        <f>SUM(CS8:CS38,CS42:CS51)</f>
        <v>45338298</v>
      </c>
      <c r="CT54" s="142">
        <f>IF('★徴収率　普通税'!AM56="－",0,'★徴収率　普通税'!AM56)</f>
        <v>99.71817379441454</v>
      </c>
      <c r="CU54" s="127">
        <f>IF('★徴収率　普通税'!AN56="－",0,'★徴収率　普通税'!AN56)</f>
        <v>32.911119346434873</v>
      </c>
      <c r="CV54" s="142">
        <f>IF('★徴収率　普通税'!AO56="－",0,'★徴収率　普通税'!AO56)</f>
        <v>99.189685670656615</v>
      </c>
      <c r="CW54" s="37">
        <f t="shared" si="9"/>
        <v>5270630</v>
      </c>
      <c r="CX54" s="135">
        <f t="shared" si="9"/>
        <v>0</v>
      </c>
      <c r="CY54" s="37">
        <f t="shared" si="9"/>
        <v>5270630</v>
      </c>
      <c r="CZ54" s="124">
        <f>SUM(CZ8:CZ38,CZ42:CZ51)</f>
        <v>5270630</v>
      </c>
      <c r="DA54" s="31">
        <f>SUM(DA8:DA38,DA42:DA51)</f>
        <v>0</v>
      </c>
      <c r="DB54" s="124">
        <f>SUM(DB8:DB38,DB42:DB51)</f>
        <v>5270630</v>
      </c>
      <c r="DC54" s="127">
        <f>IF('★徴収率　普通税'!AP56="－",0,'★徴収率　普通税'!AP56)</f>
        <v>100</v>
      </c>
      <c r="DD54" s="142">
        <f>IF('★徴収率　普通税'!AQ56="－",0,'★徴収率　普通税'!AQ56)</f>
        <v>0</v>
      </c>
      <c r="DE54" s="142">
        <f>'★徴収率　普通税'!AR56</f>
        <v>100</v>
      </c>
      <c r="DF54" s="152" t="s">
        <v>258</v>
      </c>
      <c r="DG54" s="152" t="s">
        <v>258</v>
      </c>
      <c r="DH54" s="37">
        <f t="shared" si="9"/>
        <v>9059280</v>
      </c>
      <c r="DI54" s="152" t="s">
        <v>258</v>
      </c>
      <c r="DJ54" s="128" t="s">
        <v>258</v>
      </c>
      <c r="DK54" s="124">
        <f>SUM(DK8:DK38,DK42:DK51)</f>
        <v>8711532</v>
      </c>
      <c r="DL54" s="127" t="str">
        <f>'★徴収率　普通税'!AS56</f>
        <v>－</v>
      </c>
      <c r="DM54" s="142" t="str">
        <f>'★徴収率　普通税'!AT56</f>
        <v>－</v>
      </c>
      <c r="DN54" s="142">
        <f>'★徴収率　普通税'!AU56</f>
        <v>96.161416801335207</v>
      </c>
      <c r="DO54" s="152" t="s">
        <v>258</v>
      </c>
      <c r="DP54" s="128" t="s">
        <v>258</v>
      </c>
      <c r="DQ54" s="124">
        <f>'★決算統計　普通税'!EJ56</f>
        <v>527855</v>
      </c>
      <c r="DR54" s="128" t="s">
        <v>258</v>
      </c>
      <c r="DS54" s="152" t="s">
        <v>258</v>
      </c>
      <c r="DT54" s="31">
        <f>'★決算統計　普通税'!EO56</f>
        <v>527854</v>
      </c>
      <c r="DU54" s="142" t="str">
        <f>'★徴収率　普通税'!AV56</f>
        <v>－</v>
      </c>
      <c r="DV54" s="127" t="str">
        <f>'★徴収率　普通税'!AW56</f>
        <v>－</v>
      </c>
      <c r="DW54" s="142">
        <f>'★徴収率　普通税'!AX56</f>
        <v>99.999810554034724</v>
      </c>
      <c r="DX54" s="31">
        <f>'★決算統計　普通税'!EQ56</f>
        <v>8215895</v>
      </c>
      <c r="DY54" s="124">
        <f>'★決算統計　普通税'!ER56</f>
        <v>315530</v>
      </c>
      <c r="DZ54" s="31">
        <f>'★決算統計　普通税'!ES56</f>
        <v>8531425</v>
      </c>
      <c r="EA54" s="124">
        <f>'★決算統計　普通税'!EV56</f>
        <v>8087757</v>
      </c>
      <c r="EB54" s="31">
        <f>'★決算統計　普通税'!EW56</f>
        <v>95921</v>
      </c>
      <c r="EC54" s="124">
        <f>'★決算統計　普通税'!EX56</f>
        <v>8183678</v>
      </c>
      <c r="ED54" s="127">
        <f>'★徴収率　普通税'!AY56</f>
        <v>98.440364683336384</v>
      </c>
      <c r="EE54" s="142">
        <f>'★徴収率　普通税'!AZ56</f>
        <v>30.399961968750986</v>
      </c>
      <c r="EF54" s="127">
        <f>'★徴収率　普通税'!BA56</f>
        <v>95.92392830037187</v>
      </c>
      <c r="EG54" s="135">
        <f t="shared" si="9"/>
        <v>35762333</v>
      </c>
      <c r="EH54" s="37">
        <f t="shared" si="9"/>
        <v>352</v>
      </c>
      <c r="EI54" s="135">
        <f t="shared" si="9"/>
        <v>35762685</v>
      </c>
      <c r="EJ54" s="31">
        <f>SUM(EJ8:EJ38,EJ42:EJ51)</f>
        <v>35762332</v>
      </c>
      <c r="EK54" s="124">
        <f>SUM(EK8:EK38,EK42:EK51)</f>
        <v>48</v>
      </c>
      <c r="EL54" s="31">
        <f>SUM(EL8:EL38,EL42:EL51)</f>
        <v>35762380</v>
      </c>
      <c r="EM54" s="142">
        <f>'★徴収率　普通税'!BB56</f>
        <v>99.999997203761851</v>
      </c>
      <c r="EN54" s="127">
        <f>IF('★徴収率　普通税'!BC56="－",0,'★徴収率　普通税'!BC56)</f>
        <v>13.636363636363635</v>
      </c>
      <c r="EO54" s="142">
        <f>'★徴収率　普通税'!BD56</f>
        <v>99.999147155757456</v>
      </c>
      <c r="EP54" s="37">
        <f t="shared" si="9"/>
        <v>0</v>
      </c>
      <c r="EQ54" s="135">
        <f t="shared" si="9"/>
        <v>176466</v>
      </c>
      <c r="ER54" s="37">
        <f t="shared" si="9"/>
        <v>176466</v>
      </c>
      <c r="ES54" s="124">
        <f>SUM(ES8:ES38,ES42:ES51)</f>
        <v>0</v>
      </c>
      <c r="ET54" s="31">
        <f>SUM(ET8:ET38,ET42:ET51)</f>
        <v>36012</v>
      </c>
      <c r="EU54" s="124">
        <f>SUM(EU8:EU38,EU42:EU51)</f>
        <v>36012</v>
      </c>
      <c r="EV54" s="127">
        <f>IF('★徴収率　普通税'!BH56="－",0,'★徴収率　普通税'!BH56)</f>
        <v>0</v>
      </c>
      <c r="EW54" s="142">
        <f>IF('★徴収率　普通税'!BI56="－",0,'★徴収率　普通税'!BI56)</f>
        <v>20.407330590595354</v>
      </c>
      <c r="EX54" s="127">
        <f>IF('★徴収率　普通税'!BJ56="－",0,'★徴収率　普通税'!BJ56)</f>
        <v>20.407330590595354</v>
      </c>
      <c r="EY54" s="135">
        <f t="shared" si="9"/>
        <v>266693</v>
      </c>
      <c r="EZ54" s="37">
        <f t="shared" si="9"/>
        <v>0</v>
      </c>
      <c r="FA54" s="135">
        <f t="shared" si="9"/>
        <v>266693</v>
      </c>
      <c r="FB54" s="31">
        <f>SUM(FB8:FB38,FB42:FB51)</f>
        <v>266693</v>
      </c>
      <c r="FC54" s="124">
        <f>SUM(FC8:FC38,FC42:FC51)</f>
        <v>0</v>
      </c>
      <c r="FD54" s="31">
        <f>SUM(FD8:FD38,FD42:FD51)</f>
        <v>266693</v>
      </c>
      <c r="FE54" s="142">
        <f>'★徴収率　普通税'!BT56</f>
        <v>100</v>
      </c>
      <c r="FF54" s="127">
        <f>IF('★徴収率　普通税'!BU56="－",0,'★徴収率　普通税'!BU56)</f>
        <v>0</v>
      </c>
      <c r="FG54" s="142">
        <f>'★徴収率　普通税'!BV56</f>
        <v>100</v>
      </c>
      <c r="FH54" s="31">
        <f t="shared" si="9"/>
        <v>168143</v>
      </c>
      <c r="FI54" s="124">
        <f t="shared" si="9"/>
        <v>5020</v>
      </c>
      <c r="FJ54" s="31">
        <f t="shared" si="9"/>
        <v>173163</v>
      </c>
      <c r="FK54" s="124">
        <f>SUM(FK8:FK38,FK42:FK51)</f>
        <v>168143</v>
      </c>
      <c r="FL54" s="31">
        <f>SUM(FL8:FL38,FL42:FL51)</f>
        <v>5020</v>
      </c>
      <c r="FM54" s="124">
        <f>SUM(FM8:FM38,FM42:FM51)</f>
        <v>173163</v>
      </c>
      <c r="FN54" s="131">
        <f>'★徴収率　目的税'!I56</f>
        <v>100</v>
      </c>
      <c r="FO54" s="158">
        <f>'★徴収率　目的税'!J56</f>
        <v>100</v>
      </c>
      <c r="FP54" s="131">
        <f>'★徴収率　目的税'!K56</f>
        <v>100</v>
      </c>
      <c r="FQ54" s="124">
        <f t="shared" si="9"/>
        <v>7796848</v>
      </c>
      <c r="FR54" s="31">
        <f t="shared" si="9"/>
        <v>22483</v>
      </c>
      <c r="FS54" s="124">
        <f t="shared" si="9"/>
        <v>7819331</v>
      </c>
      <c r="FT54" s="31">
        <f>SUM(FT8:FT38,FT42:FT51)</f>
        <v>7784353</v>
      </c>
      <c r="FU54" s="124">
        <f>SUM(FU8:FU38,FU42:FU51)</f>
        <v>15975</v>
      </c>
      <c r="FV54" s="31">
        <f>SUM(FV8:FV38,FV42:FV51)</f>
        <v>7800328</v>
      </c>
      <c r="FW54" s="142">
        <f>IF('★徴収率　目的税'!L56="－",0,'★徴収率　目的税'!L56)</f>
        <v>99.839742932015611</v>
      </c>
      <c r="FX54" s="127">
        <f>IF('★徴収率　目的税'!M56="－",0,'★徴収率　目的税'!M56)</f>
        <v>71.053685006449314</v>
      </c>
      <c r="FY54" s="142">
        <f>IF('★徴収率　目的税'!N56="－",0,'★徴収率　目的税'!N56)</f>
        <v>99.756974094075318</v>
      </c>
      <c r="FZ54" s="31">
        <f t="shared" si="9"/>
        <v>66061810</v>
      </c>
      <c r="GA54" s="124">
        <f t="shared" si="9"/>
        <v>819481</v>
      </c>
      <c r="GB54" s="31">
        <f t="shared" si="9"/>
        <v>66881291</v>
      </c>
      <c r="GC54" s="124">
        <f>SUM(GC8:GC38,GC42:GC51)</f>
        <v>65797950</v>
      </c>
      <c r="GD54" s="31">
        <f>SUM(GD8:GD38,GD42:GD51)</f>
        <v>277682</v>
      </c>
      <c r="GE54" s="124">
        <f>SUM(GE8:GE38,GE42:GE51)</f>
        <v>66075632</v>
      </c>
      <c r="GF54" s="127">
        <f>'★徴収率　目的税'!O56</f>
        <v>99.600586178307864</v>
      </c>
      <c r="GG54" s="142">
        <f>'★徴収率　目的税'!P56</f>
        <v>33.885105328860583</v>
      </c>
      <c r="GH54" s="127">
        <f>'★徴収率　目的税'!Q56</f>
        <v>98.795389580622782</v>
      </c>
      <c r="GI54" s="135">
        <f>SUM(GI8:GI38,GI42:GI51)</f>
        <v>48041</v>
      </c>
      <c r="GJ54" s="37">
        <f>SUM(GJ8:GJ38,GJ42:GJ51)</f>
        <v>0</v>
      </c>
      <c r="GK54" s="135">
        <f>SUM(GK8:GK38,GK42:GK51)</f>
        <v>48041</v>
      </c>
      <c r="GL54" s="31">
        <f t="shared" ref="GL54:GM54" si="10">SUM(GL8:GL38,GL42:GL51)</f>
        <v>48041</v>
      </c>
      <c r="GM54" s="124">
        <f t="shared" si="10"/>
        <v>0</v>
      </c>
      <c r="GN54" s="31">
        <f>SUM(GN8:GN38,GN42:GN51)</f>
        <v>48041</v>
      </c>
      <c r="GO54" s="142">
        <f>IF('★徴収率　目的税'!AG56="－",0,'★徴収率　目的税'!AG56)</f>
        <v>100</v>
      </c>
      <c r="GP54" s="127">
        <f>IF('★徴収率　目的税'!AH56="－",0,'★徴収率　目的税'!AH56)</f>
        <v>0</v>
      </c>
      <c r="GQ54" s="142">
        <f>IF('★徴収率　目的税'!AI56="－",0,'★徴収率　目的税'!AI56)</f>
        <v>100</v>
      </c>
      <c r="GR54" s="31">
        <f t="shared" si="9"/>
        <v>805944973</v>
      </c>
      <c r="GS54" s="124">
        <f t="shared" si="9"/>
        <v>10897399</v>
      </c>
      <c r="GT54" s="31">
        <f t="shared" si="9"/>
        <v>817370227</v>
      </c>
      <c r="GU54" s="124">
        <f>SUM(GU8:GU38,GU42:GU51)</f>
        <v>801609649</v>
      </c>
      <c r="GV54" s="31">
        <f>SUM(GV8:GV38,GV42:GV51)</f>
        <v>4017104</v>
      </c>
      <c r="GW54" s="124">
        <f>SUM(GW8:GW38,GW42:GW51)</f>
        <v>806154607</v>
      </c>
      <c r="GX54" s="127">
        <f>'★徴収率　目的税'!AM56</f>
        <v>99.462081885831182</v>
      </c>
      <c r="GY54" s="142">
        <f>'★徴収率　目的税'!AN56</f>
        <v>36.862961519533236</v>
      </c>
      <c r="GZ54" s="127">
        <f>'★徴収率　目的税'!AO56</f>
        <v>98.627840893940473</v>
      </c>
      <c r="HA54" s="124">
        <f t="shared" si="9"/>
        <v>2799437</v>
      </c>
      <c r="HB54" s="31">
        <f t="shared" ref="HB54:HL54" si="11">SUM(HB8:HB38,HB42:HB51)</f>
        <v>1791299</v>
      </c>
      <c r="HC54" s="124">
        <f t="shared" si="11"/>
        <v>4590736</v>
      </c>
      <c r="HD54" s="31">
        <f>SUM(HD8:HD38,HD42:HD51)</f>
        <v>2604338</v>
      </c>
      <c r="HE54" s="124">
        <f>SUM(HE8:HE38,HE42:HE51)</f>
        <v>396325</v>
      </c>
      <c r="HF54" s="31">
        <f>SUM(HF8:HF38,HF42:HF51)</f>
        <v>3000663</v>
      </c>
      <c r="HG54" s="158">
        <f>IF('★徴収率　目的税'!AP56="－",0,'★徴収率　目的税'!AP56)</f>
        <v>93.03077725985618</v>
      </c>
      <c r="HH54" s="131">
        <f>IF('★徴収率　目的税'!AQ56="－",0,'★徴収率　目的税'!AQ56)</f>
        <v>22.125005373195652</v>
      </c>
      <c r="HI54" s="158">
        <f>IF('★徴収率　目的税'!AR56="－",0,'★徴収率　目的税'!AR56)</f>
        <v>65.363440633484487</v>
      </c>
      <c r="HJ54" s="31">
        <f t="shared" si="11"/>
        <v>104139279</v>
      </c>
      <c r="HK54" s="124">
        <f t="shared" si="11"/>
        <v>23506584</v>
      </c>
      <c r="HL54" s="31">
        <f t="shared" si="11"/>
        <v>127645863</v>
      </c>
      <c r="HM54" s="124">
        <f t="shared" ref="HM54:HO54" si="12">SUM(HM8:HM38,HM42:HM51)</f>
        <v>97967056</v>
      </c>
      <c r="HN54" s="31">
        <f t="shared" si="12"/>
        <v>4956652</v>
      </c>
      <c r="HO54" s="124">
        <f t="shared" si="12"/>
        <v>102923708</v>
      </c>
      <c r="HP54" s="127">
        <f>'★徴収率　目的税'!AS56</f>
        <v>94.073107611970315</v>
      </c>
      <c r="HQ54" s="142">
        <f>'★徴収率　目的税'!AT56</f>
        <v>21.086228437105113</v>
      </c>
      <c r="HR54" s="142">
        <f>'★徴収率　目的税'!AU56</f>
        <v>80.632231692459939</v>
      </c>
    </row>
    <row r="55" spans="1:226">
      <c r="A55" s="17" t="s">
        <v>106</v>
      </c>
      <c r="B55" s="136">
        <f t="shared" ref="B55:CO55" si="13">SUM(B5:B38,B42:B51)</f>
        <v>781929254</v>
      </c>
      <c r="C55" s="136">
        <f t="shared" si="13"/>
        <v>14369653</v>
      </c>
      <c r="D55" s="136">
        <f t="shared" si="13"/>
        <v>796298907</v>
      </c>
      <c r="E55" s="138">
        <f>SUM(E5:E38,E42:E51)</f>
        <v>775207617</v>
      </c>
      <c r="F55" s="17">
        <f>SUM(F5:F38,F42:F51)</f>
        <v>4878252</v>
      </c>
      <c r="G55" s="17">
        <f>SUM(G5:G38,G42:G51)</f>
        <v>780085869</v>
      </c>
      <c r="H55" s="140">
        <f>'★徴収率　普通税'!I57</f>
        <v>99.140377858276167</v>
      </c>
      <c r="I55" s="140">
        <f>'★徴収率　普通税'!J57</f>
        <v>33.948293671392065</v>
      </c>
      <c r="J55" s="140">
        <f>'★徴収率　普通税'!K57</f>
        <v>97.963950740422163</v>
      </c>
      <c r="K55" s="136">
        <f t="shared" si="13"/>
        <v>14902541</v>
      </c>
      <c r="L55" s="136">
        <f t="shared" si="13"/>
        <v>329512</v>
      </c>
      <c r="M55" s="136">
        <f t="shared" si="13"/>
        <v>15232053</v>
      </c>
      <c r="N55" s="17">
        <f>SUM(N5:N38,N42:N51)</f>
        <v>14759103</v>
      </c>
      <c r="O55" s="17">
        <f>SUM(O5:O38,O42:O51)</f>
        <v>120801</v>
      </c>
      <c r="P55" s="17">
        <f>SUM(P5:P38,P42:P51)</f>
        <v>14879904</v>
      </c>
      <c r="Q55" s="143">
        <f>'★徴収率　普通税'!L57</f>
        <v>99.037493002032335</v>
      </c>
      <c r="R55" s="143">
        <f>'★徴収率　普通税'!M57</f>
        <v>36.660576853043288</v>
      </c>
      <c r="S55" s="143">
        <f>'★徴収率　普通税'!N57</f>
        <v>97.68810547074645</v>
      </c>
      <c r="T55" s="146">
        <f t="shared" si="13"/>
        <v>591182145</v>
      </c>
      <c r="U55" s="136">
        <f t="shared" si="13"/>
        <v>12837184</v>
      </c>
      <c r="V55" s="136">
        <f t="shared" si="13"/>
        <v>604019329</v>
      </c>
      <c r="W55" s="17">
        <f>SUM(W5:W38,W42:W51)</f>
        <v>584961822</v>
      </c>
      <c r="X55" s="17">
        <f>SUM(X5:X38,X42:X51)</f>
        <v>4491274</v>
      </c>
      <c r="Y55" s="17">
        <f>SUM(Y5:Y38,Y42:Y51)</f>
        <v>589453096</v>
      </c>
      <c r="Z55" s="143">
        <f>'★徴収率　普通税'!O57</f>
        <v>98.94781615909595</v>
      </c>
      <c r="AA55" s="148">
        <f>'★徴収率　普通税'!P57</f>
        <v>34.986442509509871</v>
      </c>
      <c r="AB55" s="143">
        <f>'★徴収率　普通税'!Q57</f>
        <v>97.588449193485999</v>
      </c>
      <c r="AC55" s="149">
        <f t="shared" si="13"/>
        <v>4576784</v>
      </c>
      <c r="AD55" s="136">
        <f t="shared" si="13"/>
        <v>25315</v>
      </c>
      <c r="AE55" s="149">
        <f t="shared" si="13"/>
        <v>4602099</v>
      </c>
      <c r="AF55" s="17">
        <f>SUM(AF5:AF38,AF42:AF51)</f>
        <v>4573363</v>
      </c>
      <c r="AG55" s="147">
        <f>SUM(AG5:AG38,AG42:AG51)</f>
        <v>25315</v>
      </c>
      <c r="AH55" s="17">
        <f>SUM(AH5:AH38,AH42:AH51)</f>
        <v>4598678</v>
      </c>
      <c r="AI55" s="148">
        <f>'★徴収率　普通税'!R57</f>
        <v>99.925253190886878</v>
      </c>
      <c r="AJ55" s="143">
        <f>IF('★徴収率　普通税'!S57="－",0,'★徴収率　普通税'!S57)</f>
        <v>100</v>
      </c>
      <c r="AK55" s="143">
        <f>'★徴収率　普通税'!T57</f>
        <v>99.925664354460864</v>
      </c>
      <c r="AL55" s="136">
        <f t="shared" si="13"/>
        <v>37129750</v>
      </c>
      <c r="AM55" s="149">
        <f t="shared" si="13"/>
        <v>297927</v>
      </c>
      <c r="AN55" s="136">
        <f t="shared" si="13"/>
        <v>37427677</v>
      </c>
      <c r="AO55" s="147">
        <f>SUM(AO5:AO38,AO42:AO51)</f>
        <v>37042484</v>
      </c>
      <c r="AP55" s="17">
        <f>SUM(AP5:AP38,AP42:AP51)</f>
        <v>70876</v>
      </c>
      <c r="AQ55" s="147">
        <f>SUM(AQ5:AQ38,AQ42:AQ51)</f>
        <v>37113360</v>
      </c>
      <c r="AR55" s="143">
        <f>'★徴収率　普通税'!U57</f>
        <v>99.7649701385008</v>
      </c>
      <c r="AS55" s="148">
        <f>'★徴収率　普通税'!V57</f>
        <v>23.789720300610554</v>
      </c>
      <c r="AT55" s="143">
        <f>'★徴収率　普通税'!W57</f>
        <v>99.16020168710979</v>
      </c>
      <c r="AU55" s="149">
        <f t="shared" si="13"/>
        <v>138714818</v>
      </c>
      <c r="AV55" s="136">
        <f t="shared" si="13"/>
        <v>905030</v>
      </c>
      <c r="AW55" s="136">
        <f t="shared" si="13"/>
        <v>139619848</v>
      </c>
      <c r="AX55" s="17">
        <f>SUM(AX5:AX38,AX42:AX51)</f>
        <v>138444208</v>
      </c>
      <c r="AY55" s="147">
        <f>SUM(AY5:AY38,AY42:AY51)</f>
        <v>195301</v>
      </c>
      <c r="AZ55" s="17">
        <f>SUM(AZ5:AZ38,AZ42:AZ51)</f>
        <v>138639509</v>
      </c>
      <c r="BA55" s="148">
        <f>'★徴収率　普通税'!X57</f>
        <v>99.804916299569385</v>
      </c>
      <c r="BB55" s="143">
        <f>'★徴収率　普通税'!Y57</f>
        <v>21.579505651746349</v>
      </c>
      <c r="BC55" s="148">
        <f>'★徴収率　普通税'!Z57</f>
        <v>99.297851262522514</v>
      </c>
      <c r="BD55" s="136">
        <f t="shared" si="13"/>
        <v>701841463</v>
      </c>
      <c r="BE55" s="149">
        <f t="shared" si="13"/>
        <v>5719186</v>
      </c>
      <c r="BF55" s="136">
        <f t="shared" si="13"/>
        <v>707560649</v>
      </c>
      <c r="BG55" s="147">
        <f>SUM(BG5:BG38,BG42:BG51)</f>
        <v>699695353</v>
      </c>
      <c r="BH55" s="17">
        <f>SUM(BH5:BH38,BH42:BH51)</f>
        <v>2237028</v>
      </c>
      <c r="BI55" s="17">
        <f>SUM(BI5:BI38,BI42:BI51)</f>
        <v>701932381</v>
      </c>
      <c r="BJ55" s="143">
        <f>'★徴収率　普通税'!AA57</f>
        <v>99.6942172679815</v>
      </c>
      <c r="BK55" s="148">
        <f>'★徴収率　普通税'!AB57</f>
        <v>39.114447405627303</v>
      </c>
      <c r="BL55" s="143">
        <f>'★徴収率　普通税'!AC57</f>
        <v>99.204553276393412</v>
      </c>
      <c r="BM55" s="149">
        <f t="shared" si="13"/>
        <v>695426589</v>
      </c>
      <c r="BN55" s="136">
        <f t="shared" si="13"/>
        <v>5719186</v>
      </c>
      <c r="BO55" s="149">
        <f t="shared" si="13"/>
        <v>701145775</v>
      </c>
      <c r="BP55" s="17">
        <f>SUM(BP5:BP38,BP42:BP51)</f>
        <v>693280479</v>
      </c>
      <c r="BQ55" s="147">
        <f>SUM(BQ5:BQ38,BQ42:BQ51)</f>
        <v>2237028</v>
      </c>
      <c r="BR55" s="17">
        <f>SUM(BR5:BR38,BR42:BR51)</f>
        <v>695517507</v>
      </c>
      <c r="BS55" s="148">
        <f>'★徴収率　普通税'!AD57</f>
        <v>99.691396614114794</v>
      </c>
      <c r="BT55" s="143">
        <f>'★徴収率　普通税'!AE57</f>
        <v>39.114447405627303</v>
      </c>
      <c r="BU55" s="143">
        <f>'★徴収率　普通税'!AF57</f>
        <v>99.197275630734566</v>
      </c>
      <c r="BV55" s="136">
        <f t="shared" si="13"/>
        <v>275306175</v>
      </c>
      <c r="BW55" s="136">
        <f t="shared" si="13"/>
        <v>2463567</v>
      </c>
      <c r="BX55" s="149">
        <f t="shared" si="13"/>
        <v>277769742</v>
      </c>
      <c r="BY55" s="17">
        <f>SUM(BY5:BY38,BY42:BY51)</f>
        <v>274386974</v>
      </c>
      <c r="BZ55" s="147">
        <f>SUM(BZ5:BZ38,BZ42:BZ51)</f>
        <v>978974</v>
      </c>
      <c r="CA55" s="17">
        <f>SUM(CA5:CA38,CA42:CA51)</f>
        <v>275365948</v>
      </c>
      <c r="CB55" s="148">
        <f>'★徴収率　普通税'!AG57</f>
        <v>99.666116824295713</v>
      </c>
      <c r="CC55" s="143">
        <f>'★徴収率　普通税'!AH57</f>
        <v>39.738070854172022</v>
      </c>
      <c r="CD55" s="148">
        <f>'★徴収率　普通税'!AI57</f>
        <v>99.134609125280463</v>
      </c>
      <c r="CE55" s="136">
        <f t="shared" si="13"/>
        <v>321907291</v>
      </c>
      <c r="CF55" s="149">
        <f t="shared" si="13"/>
        <v>2816932</v>
      </c>
      <c r="CG55" s="136">
        <f t="shared" si="13"/>
        <v>324724223</v>
      </c>
      <c r="CH55" s="17">
        <f>SUM(CH5:CH38,CH42:CH51)</f>
        <v>320843549</v>
      </c>
      <c r="CI55" s="147">
        <f>SUM(CI5:CI38,CI42:CI51)</f>
        <v>1123224</v>
      </c>
      <c r="CJ55" s="17">
        <f>SUM(CJ5:CJ38,CJ42:CJ51)</f>
        <v>321966773</v>
      </c>
      <c r="CK55" s="148">
        <f>'★徴収率　普通税'!AJ57</f>
        <v>99.669550199780971</v>
      </c>
      <c r="CL55" s="143">
        <f>'★徴収率　普通税'!AK57</f>
        <v>39.874018968154004</v>
      </c>
      <c r="CM55" s="148">
        <f>'★徴収率　普通税'!AL57</f>
        <v>99.150833290314779</v>
      </c>
      <c r="CN55" s="136">
        <f t="shared" si="13"/>
        <v>98213123</v>
      </c>
      <c r="CO55" s="149">
        <f t="shared" si="13"/>
        <v>438687</v>
      </c>
      <c r="CP55" s="136">
        <f t="shared" ref="CP55:HA55" si="14">SUM(CP5:CP38,CP42:CP51)</f>
        <v>98651810</v>
      </c>
      <c r="CQ55" s="147">
        <f>SUM(CQ5:CQ38,CQ42:CQ51)</f>
        <v>98049956</v>
      </c>
      <c r="CR55" s="17">
        <f>SUM(CR5:CR38,CR42:CR51)</f>
        <v>134830</v>
      </c>
      <c r="CS55" s="17">
        <f>SUM(CS5:CS38,CS42:CS51)</f>
        <v>98184786</v>
      </c>
      <c r="CT55" s="143">
        <f>IF('★徴収率　普通税'!AM57="－",0,'★徴収率　普通税'!AM57)</f>
        <v>99.833864360468411</v>
      </c>
      <c r="CU55" s="148">
        <f>IF('★徴収率　普通税'!AN57="－",0,'★徴収率　普通税'!AN57)</f>
        <v>30.734897546542296</v>
      </c>
      <c r="CV55" s="143">
        <f>IF('★徴収率　普通税'!AO57="－",0,'★徴収率　普通税'!AO57)</f>
        <v>99.526593582013348</v>
      </c>
      <c r="CW55" s="149">
        <f t="shared" si="14"/>
        <v>6414874</v>
      </c>
      <c r="CX55" s="136">
        <f t="shared" si="14"/>
        <v>0</v>
      </c>
      <c r="CY55" s="149">
        <f t="shared" si="14"/>
        <v>6414874</v>
      </c>
      <c r="CZ55" s="17">
        <f>SUM(CZ5:CZ38,CZ42:CZ51)</f>
        <v>6414874</v>
      </c>
      <c r="DA55" s="147">
        <f>SUM(DA5:DA38,DA42:DA51)</f>
        <v>0</v>
      </c>
      <c r="DB55" s="17">
        <f>SUM(DB5:DB38,DB42:DB51)</f>
        <v>6414874</v>
      </c>
      <c r="DC55" s="148">
        <f>IF('★徴収率　普通税'!AP57="－",0,'★徴収率　普通税'!AP57)</f>
        <v>100</v>
      </c>
      <c r="DD55" s="143">
        <f>IF('★徴収率　普通税'!AQ57="－",0,'★徴収率　普通税'!AQ57)</f>
        <v>0</v>
      </c>
      <c r="DE55" s="143">
        <f>'★徴収率　普通税'!AR57</f>
        <v>100</v>
      </c>
      <c r="DF55" s="153" t="s">
        <v>258</v>
      </c>
      <c r="DG55" s="153" t="s">
        <v>258</v>
      </c>
      <c r="DH55" s="149">
        <f t="shared" si="14"/>
        <v>12853098</v>
      </c>
      <c r="DI55" s="153" t="s">
        <v>258</v>
      </c>
      <c r="DJ55" s="150" t="s">
        <v>258</v>
      </c>
      <c r="DK55" s="17">
        <f>SUM(DK5:DK38,DK42:DK51)</f>
        <v>12289414</v>
      </c>
      <c r="DL55" s="148" t="str">
        <f>'★徴収率　普通税'!AS57</f>
        <v>－</v>
      </c>
      <c r="DM55" s="143" t="str">
        <f>'★徴収率　普通税'!AT57</f>
        <v>－</v>
      </c>
      <c r="DN55" s="143">
        <f>'★徴収率　普通税'!AU57</f>
        <v>95.614411404939105</v>
      </c>
      <c r="DO55" s="153" t="s">
        <v>258</v>
      </c>
      <c r="DP55" s="150" t="s">
        <v>258</v>
      </c>
      <c r="DQ55" s="17">
        <f>'★決算統計　普通税'!EJ57</f>
        <v>754923</v>
      </c>
      <c r="DR55" s="150" t="s">
        <v>258</v>
      </c>
      <c r="DS55" s="153" t="s">
        <v>258</v>
      </c>
      <c r="DT55" s="147">
        <f>'★決算統計　普通税'!EO57</f>
        <v>754922</v>
      </c>
      <c r="DU55" s="143" t="str">
        <f>'★徴収率　普通税'!AV57</f>
        <v>－</v>
      </c>
      <c r="DV55" s="148" t="str">
        <f>'★徴収率　普通税'!AW57</f>
        <v>－</v>
      </c>
      <c r="DW55" s="143">
        <f>'★徴収率　普通税'!AX57</f>
        <v>99.999867536159314</v>
      </c>
      <c r="DX55" s="147">
        <f>'★決算統計　普通税'!EQ57</f>
        <v>11585478</v>
      </c>
      <c r="DY55" s="17">
        <f>'★決算統計　普通税'!ER57</f>
        <v>512697</v>
      </c>
      <c r="DZ55" s="147">
        <f>'★決算統計　普通税'!ES57</f>
        <v>12098175</v>
      </c>
      <c r="EA55" s="17">
        <f>'★決算統計　普通税'!EV57</f>
        <v>11394479</v>
      </c>
      <c r="EB55" s="147">
        <f>'★決算統計　普通税'!EW57</f>
        <v>140013</v>
      </c>
      <c r="EC55" s="17">
        <f>'★決算統計　普通税'!EX57</f>
        <v>11534492</v>
      </c>
      <c r="ED55" s="148">
        <f>'★徴収率　普通税'!AY57</f>
        <v>98.351393011147223</v>
      </c>
      <c r="EE55" s="143">
        <f>'★徴収率　普通税'!AZ57</f>
        <v>27.309112399721474</v>
      </c>
      <c r="EF55" s="148">
        <f>'★徴収率　普通税'!BA57</f>
        <v>95.340760073316844</v>
      </c>
      <c r="EG55" s="136">
        <f t="shared" si="14"/>
        <v>71788516</v>
      </c>
      <c r="EH55" s="149">
        <f t="shared" si="14"/>
        <v>5977</v>
      </c>
      <c r="EI55" s="136">
        <f t="shared" si="14"/>
        <v>71794493</v>
      </c>
      <c r="EJ55" s="147">
        <f>SUM(EJ5:EJ38,EJ42:EJ51)</f>
        <v>71788515</v>
      </c>
      <c r="EK55" s="17">
        <f>SUM(EK5:EK38,EK42:EK51)</f>
        <v>846</v>
      </c>
      <c r="EL55" s="147">
        <f>SUM(EL5:EL38,EL42:EL51)</f>
        <v>71789361</v>
      </c>
      <c r="EM55" s="143">
        <f>'★徴収率　普通税'!BB57</f>
        <v>99.999998607019535</v>
      </c>
      <c r="EN55" s="148">
        <f>IF('★徴収率　普通税'!BC57="－",0,'★徴収率　普通税'!BC57)</f>
        <v>14.154257988957673</v>
      </c>
      <c r="EO55" s="143">
        <f>'★徴収率　普通税'!BD57</f>
        <v>99.992851819428537</v>
      </c>
      <c r="EP55" s="149">
        <f t="shared" si="14"/>
        <v>0</v>
      </c>
      <c r="EQ55" s="136">
        <f t="shared" si="14"/>
        <v>177066</v>
      </c>
      <c r="ER55" s="149">
        <f t="shared" si="14"/>
        <v>177066</v>
      </c>
      <c r="ES55" s="17">
        <f>SUM(ES5:ES38,ES42:ES51)</f>
        <v>0</v>
      </c>
      <c r="ET55" s="147">
        <f>SUM(ET5:ET38,ET42:ET51)</f>
        <v>36012</v>
      </c>
      <c r="EU55" s="17">
        <f>SUM(EU5:EU38,EU42:EU51)</f>
        <v>36012</v>
      </c>
      <c r="EV55" s="148">
        <f>IF('★徴収率　普通税'!BH57="－",0,'★徴収率　普通税'!BH57)</f>
        <v>0</v>
      </c>
      <c r="EW55" s="143">
        <f>IF('★徴収率　普通税'!BI57="－",0,'★徴収率　普通税'!BI57)</f>
        <v>20.338178984107621</v>
      </c>
      <c r="EX55" s="148">
        <f>IF('★徴収率　普通税'!BJ57="－",0,'★徴収率　普通税'!BJ57)</f>
        <v>20.338178984107621</v>
      </c>
      <c r="EY55" s="136">
        <f t="shared" si="14"/>
        <v>266693</v>
      </c>
      <c r="EZ55" s="149">
        <f t="shared" si="14"/>
        <v>0</v>
      </c>
      <c r="FA55" s="136">
        <f t="shared" si="14"/>
        <v>266693</v>
      </c>
      <c r="FB55" s="147">
        <f>SUM(FB5:FB38,FB42:FB51)</f>
        <v>266693</v>
      </c>
      <c r="FC55" s="17">
        <f>SUM(FC5:FC38,FC42:FC51)</f>
        <v>0</v>
      </c>
      <c r="FD55" s="147">
        <f>SUM(FD5:FD38,FD42:FD51)</f>
        <v>266693</v>
      </c>
      <c r="FE55" s="143">
        <f>'★徴収率　普通税'!BT57</f>
        <v>100</v>
      </c>
      <c r="FF55" s="148">
        <f>IF('★徴収率　普通税'!BU57="－",0,'★徴収率　普通税'!BU57)</f>
        <v>0</v>
      </c>
      <c r="FG55" s="143">
        <f>'★徴収率　普通税'!BV57</f>
        <v>100</v>
      </c>
      <c r="FH55" s="147">
        <f t="shared" si="14"/>
        <v>372482</v>
      </c>
      <c r="FI55" s="17">
        <f t="shared" si="14"/>
        <v>8007</v>
      </c>
      <c r="FJ55" s="147">
        <f t="shared" si="14"/>
        <v>380489</v>
      </c>
      <c r="FK55" s="17">
        <f>SUM(FK5:FK38,FK42:FK51)</f>
        <v>372228</v>
      </c>
      <c r="FL55" s="147">
        <f>SUM(FL5:FL38,FL42:FL51)</f>
        <v>8007</v>
      </c>
      <c r="FM55" s="17">
        <f>SUM(FM5:FM38,FM42:FM51)</f>
        <v>380235</v>
      </c>
      <c r="FN55" s="151">
        <f>'★徴収率　目的税'!I57</f>
        <v>99.93180878539097</v>
      </c>
      <c r="FO55" s="159">
        <f>'★徴収率　目的税'!J57</f>
        <v>100</v>
      </c>
      <c r="FP55" s="151">
        <f>'★徴収率　目的税'!K57</f>
        <v>99.933243799426535</v>
      </c>
      <c r="FQ55" s="17">
        <f t="shared" si="14"/>
        <v>41370193</v>
      </c>
      <c r="FR55" s="147">
        <f t="shared" si="14"/>
        <v>174523</v>
      </c>
      <c r="FS55" s="17">
        <f t="shared" si="14"/>
        <v>41544716</v>
      </c>
      <c r="FT55" s="147">
        <f>SUM(FT5:FT38,FT42:FT51)</f>
        <v>41307635</v>
      </c>
      <c r="FU55" s="17">
        <f>SUM(FU5:FU38,FU42:FU51)</f>
        <v>115235</v>
      </c>
      <c r="FV55" s="147">
        <f>SUM(FV5:FV38,FV42:FV51)</f>
        <v>41422870</v>
      </c>
      <c r="FW55" s="143">
        <f>IF('★徴収率　目的税'!L57="－",0,'★徴収率　目的税'!L57)</f>
        <v>99.848784848550252</v>
      </c>
      <c r="FX55" s="148">
        <f>IF('★徴収率　目的税'!M57="－",0,'★徴収率　目的税'!M57)</f>
        <v>66.02854638070626</v>
      </c>
      <c r="FY55" s="143">
        <f>IF('★徴収率　目的税'!N57="－",0,'★徴収率　目的税'!N57)</f>
        <v>99.70671119764063</v>
      </c>
      <c r="FZ55" s="147">
        <f t="shared" si="14"/>
        <v>140193424</v>
      </c>
      <c r="GA55" s="17">
        <f t="shared" si="14"/>
        <v>1241586</v>
      </c>
      <c r="GB55" s="147">
        <f t="shared" si="14"/>
        <v>141435010</v>
      </c>
      <c r="GC55" s="17">
        <f>SUM(GC5:GC38,GC42:GC51)</f>
        <v>139716081</v>
      </c>
      <c r="GD55" s="147">
        <f>SUM(GD5:GD38,GD42:GD51)</f>
        <v>490117</v>
      </c>
      <c r="GE55" s="17">
        <f>SUM(GE5:GE38,GE42:GE51)</f>
        <v>140206198</v>
      </c>
      <c r="GF55" s="148">
        <f>'★徴収率　目的税'!O57</f>
        <v>99.65951113370339</v>
      </c>
      <c r="GG55" s="143">
        <f>'★徴収率　目的税'!P57</f>
        <v>39.475074622297612</v>
      </c>
      <c r="GH55" s="148">
        <f>'★徴収率　目的税'!Q57</f>
        <v>99.131182583435319</v>
      </c>
      <c r="GI55" s="136">
        <f>SUM(GI5:GI38,GI42:GI51)</f>
        <v>48041</v>
      </c>
      <c r="GJ55" s="149">
        <f>SUM(GJ5:GJ38,GJ42:GJ51)</f>
        <v>0</v>
      </c>
      <c r="GK55" s="136">
        <f>SUM(GK5:GK38,GK42:GK51)</f>
        <v>48041</v>
      </c>
      <c r="GL55" s="147">
        <f t="shared" ref="GL55:GM55" si="15">SUM(GL5:GL38,GL42:GL51)</f>
        <v>48041</v>
      </c>
      <c r="GM55" s="17">
        <f t="shared" si="15"/>
        <v>0</v>
      </c>
      <c r="GN55" s="147">
        <f>SUM(GN5:GN38,GN42:GN51)</f>
        <v>48041</v>
      </c>
      <c r="GO55" s="143">
        <f>IF('★徴収率　目的税'!AG57="－",0,'★徴収率　目的税'!AG57)</f>
        <v>100</v>
      </c>
      <c r="GP55" s="148">
        <f>IF('★徴収率　目的税'!AH57="－",0,'★徴収率　目的税'!AH57)</f>
        <v>0</v>
      </c>
      <c r="GQ55" s="143">
        <f>IF('★徴収率　目的税'!AI57="－",0,'★徴収率　目的税'!AI57)</f>
        <v>100</v>
      </c>
      <c r="GR55" s="147">
        <f t="shared" si="14"/>
        <v>1749395544</v>
      </c>
      <c r="GS55" s="17">
        <f t="shared" si="14"/>
        <v>22208695</v>
      </c>
      <c r="GT55" s="147">
        <f t="shared" si="14"/>
        <v>1772359162</v>
      </c>
      <c r="GU55" s="17">
        <f>SUM(GU5:GU38,GU42:GU51)</f>
        <v>1739796642</v>
      </c>
      <c r="GV55" s="147">
        <f>SUM(GV5:GV38,GV42:GV51)</f>
        <v>7905510</v>
      </c>
      <c r="GW55" s="17">
        <f>SUM(GW5:GW38,GW42:GW51)</f>
        <v>1748457074</v>
      </c>
      <c r="GX55" s="148">
        <f>'★徴収率　目的税'!AM57</f>
        <v>99.451301792043438</v>
      </c>
      <c r="GY55" s="143">
        <f>'★徴収率　目的税'!AN57</f>
        <v>35.596463457218</v>
      </c>
      <c r="GZ55" s="148">
        <f>'★徴収率　目的税'!AO57</f>
        <v>98.651397046802416</v>
      </c>
      <c r="HA55" s="17">
        <f t="shared" si="14"/>
        <v>2799437</v>
      </c>
      <c r="HB55" s="147">
        <f t="shared" ref="HB55:HL55" si="16">SUM(HB5:HB38,HB42:HB51)</f>
        <v>1791299</v>
      </c>
      <c r="HC55" s="17">
        <f t="shared" si="16"/>
        <v>4590736</v>
      </c>
      <c r="HD55" s="147">
        <f>SUM(HD5:HD38,HD42:HD51)</f>
        <v>2604338</v>
      </c>
      <c r="HE55" s="17">
        <f>SUM(HE5:HE38,HE42:HE51)</f>
        <v>396325</v>
      </c>
      <c r="HF55" s="147">
        <f>SUM(HF5:HF38,HF42:HF51)</f>
        <v>3000663</v>
      </c>
      <c r="HG55" s="159">
        <f>IF('★徴収率　目的税'!AP57="－",0,'★徴収率　目的税'!AP57)</f>
        <v>93.03077725985618</v>
      </c>
      <c r="HH55" s="151">
        <f>IF('★徴収率　目的税'!AQ57="－",0,'★徴収率　目的税'!AQ57)</f>
        <v>22.125005373195652</v>
      </c>
      <c r="HI55" s="159">
        <f>IF('★徴収率　目的税'!AR57="－",0,'★徴収率　目的税'!AR57)</f>
        <v>65.363440633484487</v>
      </c>
      <c r="HJ55" s="147">
        <f t="shared" si="16"/>
        <v>176626019</v>
      </c>
      <c r="HK55" s="17">
        <f t="shared" si="16"/>
        <v>36197180</v>
      </c>
      <c r="HL55" s="147">
        <f t="shared" si="16"/>
        <v>212823199</v>
      </c>
      <c r="HM55" s="17">
        <f t="shared" ref="HM55:HO55" si="17">SUM(HM5:HM38,HM42:HM51)</f>
        <v>164780406</v>
      </c>
      <c r="HN55" s="147">
        <f t="shared" si="17"/>
        <v>7857450</v>
      </c>
      <c r="HO55" s="17">
        <f t="shared" si="17"/>
        <v>172637856</v>
      </c>
      <c r="HP55" s="148">
        <f>'★徴収率　目的税'!AS57</f>
        <v>93.29339297399892</v>
      </c>
      <c r="HQ55" s="143">
        <f>'★徴収率　目的税'!AT57</f>
        <v>21.707353998294895</v>
      </c>
      <c r="HR55" s="143">
        <f>'★徴収率　目的税'!AU57</f>
        <v>81.117968722949229</v>
      </c>
    </row>
    <row r="56" spans="1:226" s="31" customFormat="1">
      <c r="B56" s="79" t="s">
        <v>276</v>
      </c>
      <c r="E56" s="40"/>
      <c r="H56" s="41"/>
      <c r="I56" s="38"/>
      <c r="J56" s="38"/>
      <c r="Q56" s="38"/>
      <c r="R56" s="38"/>
      <c r="S56" s="38"/>
      <c r="Z56" s="38"/>
      <c r="AA56" s="38"/>
      <c r="AB56" s="38"/>
      <c r="AI56" s="38"/>
      <c r="AJ56" s="38"/>
      <c r="AK56" s="38"/>
      <c r="AR56" s="38"/>
      <c r="AS56" s="38"/>
      <c r="AT56" s="38"/>
      <c r="BA56" s="38"/>
      <c r="BB56" s="38"/>
      <c r="BC56" s="38"/>
      <c r="BJ56" s="38"/>
      <c r="BK56" s="38"/>
      <c r="BL56" s="38"/>
      <c r="BS56" s="38"/>
      <c r="BT56" s="38"/>
      <c r="BU56" s="38"/>
      <c r="CB56" s="38"/>
      <c r="CC56" s="38"/>
      <c r="CD56" s="38"/>
      <c r="CK56" s="38"/>
      <c r="CL56" s="38"/>
      <c r="CM56" s="38"/>
      <c r="CT56" s="38"/>
      <c r="CU56" s="38"/>
      <c r="CV56" s="38"/>
      <c r="CX56" s="36"/>
      <c r="DC56" s="38"/>
      <c r="DD56" s="38"/>
      <c r="DE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M56" s="38"/>
      <c r="EN56" s="38"/>
      <c r="EO56" s="38"/>
      <c r="EP56" s="37"/>
      <c r="EQ56" s="37"/>
      <c r="ER56" s="37"/>
      <c r="EV56" s="38"/>
      <c r="EW56" s="38"/>
      <c r="EX56" s="38"/>
      <c r="EY56" s="37"/>
      <c r="EZ56" s="37"/>
      <c r="FA56" s="37"/>
      <c r="FE56" s="38"/>
      <c r="FF56" s="38"/>
      <c r="FG56" s="38"/>
      <c r="FN56" s="38"/>
      <c r="FO56" s="38"/>
      <c r="FP56" s="38"/>
      <c r="FQ56" s="37"/>
      <c r="FR56" s="37"/>
      <c r="FS56" s="37"/>
      <c r="FW56" s="38"/>
      <c r="FX56" s="38"/>
      <c r="FY56" s="38"/>
      <c r="GF56" s="38"/>
      <c r="GG56" s="38"/>
      <c r="GH56" s="38"/>
      <c r="GI56" s="37"/>
      <c r="GJ56" s="37"/>
      <c r="GK56" s="37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9"/>
      <c r="HK56" s="39"/>
      <c r="HL56" s="39"/>
      <c r="HM56" s="39"/>
      <c r="HN56" s="39"/>
      <c r="HO56" s="39"/>
      <c r="HP56" s="38"/>
      <c r="HQ56" s="38"/>
      <c r="HR56" s="38"/>
    </row>
    <row r="57" spans="1:226">
      <c r="EP57" s="35"/>
      <c r="EQ57" s="35"/>
      <c r="ER57" s="35"/>
      <c r="EY57" s="35"/>
      <c r="EZ57" s="35"/>
      <c r="FA57" s="35"/>
      <c r="FQ57" s="35"/>
      <c r="FR57" s="35"/>
      <c r="FS57" s="35"/>
      <c r="GI57" s="35"/>
      <c r="GJ57" s="35"/>
      <c r="GK57" s="35"/>
    </row>
    <row r="58" spans="1:226">
      <c r="EP58" s="35"/>
      <c r="EQ58" s="35"/>
      <c r="ER58" s="35"/>
      <c r="EY58" s="35"/>
      <c r="EZ58" s="35"/>
      <c r="FA58" s="35"/>
      <c r="FQ58" s="35"/>
      <c r="FR58" s="35"/>
      <c r="FS58" s="35"/>
      <c r="GI58" s="35"/>
      <c r="GJ58" s="35"/>
      <c r="GK58" s="35"/>
    </row>
    <row r="59" spans="1:226">
      <c r="EP59" s="35" t="s">
        <v>158</v>
      </c>
      <c r="EQ59" s="35"/>
      <c r="ER59" s="35"/>
      <c r="ES59" s="5" t="s">
        <v>160</v>
      </c>
      <c r="EY59" s="35"/>
      <c r="EZ59" s="35"/>
      <c r="FA59" s="35"/>
      <c r="FQ59" s="35"/>
      <c r="FR59" s="35"/>
      <c r="FS59" s="35"/>
      <c r="FZ59" s="5" t="s">
        <v>99</v>
      </c>
      <c r="GC59" s="5" t="s">
        <v>99</v>
      </c>
      <c r="GI59" s="35"/>
      <c r="GJ59" s="35"/>
      <c r="GK59" s="35"/>
    </row>
    <row r="60" spans="1:226">
      <c r="EP60" s="35">
        <f>SUM('★決算統計　普通税'!GA8:GA40,'★決算統計　普通税'!GA44:GA53)</f>
        <v>0</v>
      </c>
      <c r="EQ60" s="35">
        <f>SUM('★決算統計　普通税'!GB8:GB40,'★決算統計　普通税'!GB44:GB53)</f>
        <v>176466</v>
      </c>
      <c r="ER60" s="35">
        <f>SUM('★決算統計　普通税'!GC8:GC40,'★決算統計　普通税'!GC44:GC53)</f>
        <v>176466</v>
      </c>
      <c r="ES60" s="5">
        <f>SUM('★決算統計　普通税'!GF8:GF40,'★決算統計　普通税'!GF44:GF53)</f>
        <v>0</v>
      </c>
      <c r="ET60" s="5">
        <f>SUM('★決算統計　普通税'!GG8:GG40,'★決算統計　普通税'!GG44:GG53)</f>
        <v>36012</v>
      </c>
      <c r="EU60" s="5">
        <f>SUM('★決算統計　普通税'!GH8:GH40,'★決算統計　普通税'!GH44:GH53)</f>
        <v>36012</v>
      </c>
      <c r="EY60" s="35"/>
      <c r="EZ60" s="35"/>
      <c r="FA60" s="35"/>
      <c r="FQ60" s="35"/>
      <c r="FR60" s="35"/>
      <c r="FS60" s="35"/>
      <c r="FZ60" s="5">
        <f>SUM('★決算統計　目的税'!AV8:AV40,'★決算統計　目的税'!AV44:AV53)</f>
        <v>71152874</v>
      </c>
      <c r="GA60" s="5">
        <f>SUM('★決算統計　目的税'!AW8:AW40,'★決算統計　目的税'!AW44:AW53)</f>
        <v>648927</v>
      </c>
      <c r="GB60" s="5">
        <f>SUM('★決算統計　目的税'!AX8:AX40,'★決算統計　目的税'!AX44:AX53)</f>
        <v>71801801</v>
      </c>
      <c r="GC60" s="5">
        <f>SUM('★決算統計　目的税'!BA8:BA40,'★決算統計　目的税'!BA44:BA53)</f>
        <v>70928055</v>
      </c>
      <c r="GD60" s="5">
        <f>SUM('★決算統計　目的税'!BB8:BB40,'★決算統計　目的税'!BB44:BB53)</f>
        <v>254399</v>
      </c>
      <c r="GE60" s="5">
        <f>SUM('★決算統計　目的税'!BC8:BC40,'★決算統計　目的税'!BC44:BC53)</f>
        <v>71182454</v>
      </c>
      <c r="GI60" s="35"/>
      <c r="GJ60" s="35"/>
      <c r="GK60" s="35"/>
    </row>
    <row r="61" spans="1:226">
      <c r="EP61" s="35" t="s">
        <v>159</v>
      </c>
      <c r="EQ61" s="35"/>
      <c r="ER61" s="35"/>
      <c r="ES61" s="5" t="s">
        <v>161</v>
      </c>
      <c r="EY61" s="35"/>
      <c r="EZ61" s="35"/>
      <c r="FA61" s="35"/>
      <c r="FQ61" s="35"/>
      <c r="FR61" s="35"/>
      <c r="FS61" s="35"/>
      <c r="FZ61" s="5" t="s">
        <v>100</v>
      </c>
      <c r="GC61" s="5" t="s">
        <v>100</v>
      </c>
      <c r="GI61" s="35"/>
      <c r="GJ61" s="35"/>
      <c r="GK61" s="35"/>
    </row>
    <row r="62" spans="1:226">
      <c r="EP62" s="35">
        <f>SUM('★決算統計　普通税'!GJ8:GJ40,'★決算統計　普通税'!GJ44:GJ53)</f>
        <v>0</v>
      </c>
      <c r="EQ62" s="35">
        <f>SUM('★決算統計　普通税'!GK8:GK40,'★決算統計　普通税'!GK44:GK53)</f>
        <v>600</v>
      </c>
      <c r="ER62" s="35">
        <f>SUM('★決算統計　普通税'!GL8:GL40,'★決算統計　普通税'!GL44:GL53)</f>
        <v>600</v>
      </c>
      <c r="ES62" s="5">
        <f>SUM('★決算統計　普通税'!GO8:GO40,'★決算統計　普通税'!GO44:GO53)</f>
        <v>0</v>
      </c>
      <c r="ET62" s="5">
        <f>SUM('★決算統計　普通税'!GP8:GP40,'★決算統計　普通税'!GP44:GP53)</f>
        <v>0</v>
      </c>
      <c r="EU62" s="5">
        <f>SUM('★決算統計　普通税'!GQ8:GQ40,'★決算統計　普通税'!GQ44:GQ53)</f>
        <v>0</v>
      </c>
      <c r="EY62" s="35"/>
      <c r="EZ62" s="35"/>
      <c r="FA62" s="35"/>
      <c r="FQ62" s="35"/>
      <c r="FR62" s="35"/>
      <c r="FS62" s="35"/>
      <c r="FZ62" s="5">
        <f>SUM('★決算統計　目的税'!BE8:BE40,'★決算統計　目的税'!BE44:BE53)</f>
        <v>69040550</v>
      </c>
      <c r="GA62" s="5">
        <f>SUM('★決算統計　目的税'!BF8:BF40,'★決算統計　目的税'!BF44:BF53)</f>
        <v>592659</v>
      </c>
      <c r="GB62" s="5">
        <f>SUM('★決算統計　目的税'!BG8:BG40,'★決算統計　目的税'!BG44:BG53)</f>
        <v>69633209</v>
      </c>
      <c r="GC62" s="5">
        <f>SUM('★決算統計　目的税'!BJ8:BJ40,'★決算統計　目的税'!BJ44:BJ53)</f>
        <v>68788026</v>
      </c>
      <c r="GD62" s="5">
        <f>SUM('★決算統計　目的税'!BK8:BK40,'★決算統計　目的税'!BK44:BK53)</f>
        <v>235718</v>
      </c>
      <c r="GE62" s="5">
        <f>SUM('★決算統計　目的税'!BL8:BL40,'★決算統計　目的税'!BL44:BL53)</f>
        <v>69023744</v>
      </c>
      <c r="GI62" s="35"/>
      <c r="GJ62" s="35"/>
      <c r="GK62" s="35"/>
    </row>
    <row r="63" spans="1:226">
      <c r="EP63" s="35" t="s">
        <v>162</v>
      </c>
      <c r="EQ63" s="35"/>
      <c r="ER63" s="35"/>
      <c r="ES63" s="5" t="s">
        <v>163</v>
      </c>
      <c r="EY63" s="35"/>
      <c r="EZ63" s="35"/>
      <c r="FA63" s="35"/>
      <c r="FQ63" s="35"/>
      <c r="FR63" s="35"/>
      <c r="FS63" s="35"/>
      <c r="GI63" s="35"/>
      <c r="GJ63" s="35"/>
      <c r="GK63" s="35"/>
    </row>
    <row r="64" spans="1:226">
      <c r="EP64" s="35">
        <f>SUM('★決算統計　普通税'!GS8:GS40,'★決算統計　普通税'!GS46:GS55)</f>
        <v>0</v>
      </c>
      <c r="EQ64" s="35">
        <f>SUM('★決算統計　普通税'!GT8:GT40,'★決算統計　普通税'!GT46:GT55)</f>
        <v>0</v>
      </c>
      <c r="ER64" s="35">
        <f>SUM('★決算統計　普通税'!GU8:GU40,'★決算統計　普通税'!GU46:GU55)</f>
        <v>0</v>
      </c>
      <c r="ES64" s="5">
        <f>SUM('★決算統計　普通税'!GX8:GX40,'★決算統計　普通税'!GX44:GX53)</f>
        <v>0</v>
      </c>
      <c r="ET64" s="5">
        <f>SUM('★決算統計　普通税'!GY8:GY40,'★決算統計　普通税'!GY44:GY53)</f>
        <v>0</v>
      </c>
      <c r="EU64" s="5">
        <f>SUM('★決算統計　普通税'!GZ8:GZ40,'★決算統計　普通税'!GZ44:GZ53)</f>
        <v>0</v>
      </c>
      <c r="EY64" s="35"/>
      <c r="EZ64" s="35"/>
      <c r="FA64" s="35"/>
      <c r="FQ64" s="35"/>
      <c r="FR64" s="35"/>
      <c r="FS64" s="35"/>
      <c r="GI64" s="35"/>
      <c r="GJ64" s="35"/>
      <c r="GK64" s="35"/>
    </row>
    <row r="65" spans="146:193">
      <c r="EP65" s="35"/>
      <c r="EQ65" s="35"/>
      <c r="ER65" s="35"/>
      <c r="EY65" s="35"/>
      <c r="EZ65" s="35"/>
      <c r="FA65" s="35"/>
      <c r="FQ65" s="35"/>
      <c r="FR65" s="35"/>
      <c r="FS65" s="35"/>
      <c r="GI65" s="35"/>
      <c r="GJ65" s="35"/>
      <c r="GK65" s="35"/>
    </row>
    <row r="66" spans="146:193">
      <c r="EP66" s="35"/>
      <c r="EQ66" s="35"/>
      <c r="ER66" s="35"/>
      <c r="EY66" s="35"/>
      <c r="EZ66" s="35"/>
      <c r="FA66" s="35"/>
      <c r="FQ66" s="35"/>
      <c r="FR66" s="35"/>
      <c r="FS66" s="35"/>
      <c r="GI66" s="35"/>
      <c r="GJ66" s="35"/>
      <c r="GK66" s="35"/>
    </row>
    <row r="67" spans="146:193">
      <c r="EP67" s="35"/>
      <c r="EQ67" s="35"/>
      <c r="ER67" s="35"/>
      <c r="EY67" s="35"/>
      <c r="EZ67" s="35"/>
      <c r="FA67" s="35"/>
      <c r="FQ67" s="35"/>
      <c r="FR67" s="35"/>
      <c r="FS67" s="35"/>
      <c r="GI67" s="35"/>
      <c r="GJ67" s="35"/>
      <c r="GK67" s="35"/>
    </row>
    <row r="68" spans="146:193">
      <c r="EP68" s="35"/>
      <c r="EQ68" s="35"/>
      <c r="ER68" s="35"/>
      <c r="EY68" s="35"/>
      <c r="EZ68" s="35"/>
      <c r="FA68" s="35"/>
      <c r="FQ68" s="35"/>
      <c r="FR68" s="35"/>
      <c r="FS68" s="35"/>
      <c r="GI68" s="35"/>
      <c r="GJ68" s="35"/>
      <c r="GK68" s="35"/>
    </row>
    <row r="69" spans="146:193">
      <c r="EP69" s="35"/>
      <c r="EQ69" s="35"/>
      <c r="ER69" s="35"/>
      <c r="EY69" s="35"/>
      <c r="EZ69" s="35"/>
      <c r="FA69" s="35"/>
      <c r="FQ69" s="35"/>
      <c r="FR69" s="35"/>
      <c r="FS69" s="35"/>
      <c r="GI69" s="35"/>
      <c r="GJ69" s="35"/>
      <c r="GK69" s="35"/>
    </row>
    <row r="70" spans="146:193">
      <c r="EP70" s="35"/>
      <c r="EQ70" s="35"/>
      <c r="ER70" s="35"/>
      <c r="EY70" s="35"/>
      <c r="EZ70" s="35"/>
      <c r="FA70" s="35"/>
      <c r="FQ70" s="35"/>
      <c r="FR70" s="35"/>
      <c r="FS70" s="35"/>
      <c r="GI70" s="35"/>
      <c r="GJ70" s="35"/>
      <c r="GK70" s="35"/>
    </row>
    <row r="71" spans="146:193">
      <c r="EP71" s="35"/>
      <c r="EQ71" s="35"/>
      <c r="ER71" s="35"/>
      <c r="EY71" s="35"/>
      <c r="EZ71" s="35"/>
      <c r="FA71" s="35"/>
      <c r="FQ71" s="35"/>
      <c r="FR71" s="35"/>
      <c r="FS71" s="35"/>
      <c r="GI71" s="35"/>
      <c r="GJ71" s="35"/>
      <c r="GK71" s="35"/>
    </row>
    <row r="72" spans="146:193">
      <c r="EP72" s="35"/>
      <c r="EQ72" s="35"/>
      <c r="ER72" s="35"/>
      <c r="EY72" s="35"/>
      <c r="EZ72" s="35"/>
      <c r="FA72" s="35"/>
      <c r="FQ72" s="35"/>
      <c r="FR72" s="35"/>
      <c r="FS72" s="35"/>
      <c r="GI72" s="35"/>
      <c r="GJ72" s="35"/>
      <c r="GK72" s="35"/>
    </row>
    <row r="73" spans="146:193">
      <c r="EQ73" s="35"/>
      <c r="ER73" s="35"/>
      <c r="EY73" s="35"/>
      <c r="EZ73" s="35"/>
      <c r="FA73" s="35"/>
      <c r="FQ73" s="35"/>
      <c r="FR73" s="35"/>
      <c r="FS73" s="35"/>
      <c r="GI73" s="35"/>
      <c r="GJ73" s="35"/>
      <c r="GK73" s="35"/>
    </row>
    <row r="74" spans="146:193">
      <c r="EQ74" s="35"/>
      <c r="ER74" s="35"/>
      <c r="EY74" s="35"/>
      <c r="EZ74" s="35"/>
      <c r="FA74" s="35"/>
      <c r="FQ74" s="35"/>
      <c r="FR74" s="35"/>
      <c r="FS74" s="35"/>
      <c r="GI74" s="35"/>
      <c r="GJ74" s="35"/>
      <c r="GK74" s="35"/>
    </row>
    <row r="75" spans="146:193">
      <c r="EQ75" s="35"/>
      <c r="ER75" s="35"/>
      <c r="EY75" s="35"/>
      <c r="EZ75" s="35"/>
      <c r="FA75" s="35"/>
      <c r="FQ75" s="35"/>
      <c r="FR75" s="35"/>
      <c r="FS75" s="35"/>
      <c r="GI75" s="35"/>
      <c r="GJ75" s="35"/>
      <c r="GK75" s="35"/>
    </row>
    <row r="76" spans="146:193">
      <c r="EQ76" s="35"/>
      <c r="ER76" s="35"/>
      <c r="EY76" s="35"/>
      <c r="EZ76" s="35"/>
      <c r="FA76" s="35"/>
      <c r="FQ76" s="35"/>
      <c r="FR76" s="35"/>
      <c r="FS76" s="35"/>
      <c r="GI76" s="35"/>
      <c r="GJ76" s="35"/>
      <c r="GK76" s="35"/>
    </row>
    <row r="77" spans="146:193">
      <c r="EQ77" s="35"/>
      <c r="ER77" s="35"/>
      <c r="EY77" s="35"/>
      <c r="EZ77" s="35"/>
      <c r="FA77" s="35"/>
      <c r="FQ77" s="35"/>
      <c r="FR77" s="35"/>
      <c r="FS77" s="35"/>
      <c r="GI77" s="35"/>
      <c r="GJ77" s="35"/>
      <c r="GK77" s="35"/>
    </row>
    <row r="78" spans="146:193">
      <c r="FQ78" s="35"/>
      <c r="FR78" s="35"/>
      <c r="FS78" s="35"/>
    </row>
    <row r="79" spans="146:193">
      <c r="FQ79" s="35"/>
      <c r="FR79" s="35"/>
      <c r="FS79" s="35"/>
    </row>
    <row r="80" spans="146:193">
      <c r="FQ80" s="35"/>
      <c r="FR80" s="35"/>
      <c r="FS80" s="35"/>
    </row>
    <row r="81" spans="173:175">
      <c r="FQ81" s="35"/>
      <c r="FR81" s="35"/>
      <c r="FS81" s="35"/>
    </row>
    <row r="82" spans="173:175">
      <c r="FQ82" s="35"/>
      <c r="FR82" s="35"/>
      <c r="FS82" s="35"/>
    </row>
    <row r="83" spans="173:175">
      <c r="FQ83" s="35"/>
      <c r="FR83" s="35"/>
      <c r="FS83" s="35"/>
    </row>
    <row r="84" spans="173:175">
      <c r="FQ84" s="35"/>
      <c r="FR84" s="35"/>
      <c r="FS84" s="35"/>
    </row>
    <row r="85" spans="173:175">
      <c r="FQ85" s="35"/>
      <c r="FR85" s="35"/>
      <c r="FS85" s="35"/>
    </row>
    <row r="86" spans="173:175">
      <c r="FQ86" s="35"/>
      <c r="FR86" s="35"/>
      <c r="FS86" s="35"/>
    </row>
    <row r="87" spans="173:175">
      <c r="FQ87" s="35"/>
      <c r="FR87" s="35"/>
      <c r="FS87" s="35"/>
    </row>
    <row r="88" spans="173:175">
      <c r="FQ88" s="35"/>
      <c r="FR88" s="35"/>
      <c r="FS88" s="35"/>
    </row>
    <row r="89" spans="173:175">
      <c r="FQ89" s="35"/>
      <c r="FR89" s="35"/>
      <c r="FS89" s="35"/>
    </row>
    <row r="90" spans="173:175">
      <c r="FQ90" s="35"/>
      <c r="FR90" s="35"/>
      <c r="FS90" s="35"/>
    </row>
    <row r="91" spans="173:175">
      <c r="FQ91" s="35"/>
      <c r="FR91" s="35"/>
      <c r="FS91" s="35"/>
    </row>
    <row r="92" spans="173:175">
      <c r="FQ92" s="35"/>
      <c r="FR92" s="35"/>
      <c r="FS92" s="35"/>
    </row>
    <row r="93" spans="173:175">
      <c r="FQ93" s="35"/>
      <c r="FR93" s="35"/>
      <c r="FS93" s="35"/>
    </row>
    <row r="94" spans="173:175">
      <c r="FQ94" s="35"/>
      <c r="FR94" s="35"/>
      <c r="FS94" s="35"/>
    </row>
    <row r="95" spans="173:175">
      <c r="FQ95" s="35"/>
      <c r="FR95" s="35"/>
      <c r="FS95" s="35"/>
    </row>
    <row r="96" spans="173:175">
      <c r="FQ96" s="35"/>
      <c r="FR96" s="35"/>
      <c r="FS96" s="35"/>
    </row>
    <row r="97" spans="173:175">
      <c r="FQ97" s="35"/>
      <c r="FR97" s="35"/>
      <c r="FS97" s="35"/>
    </row>
    <row r="98" spans="173:175">
      <c r="FQ98" s="35"/>
      <c r="FR98" s="35"/>
      <c r="FS98" s="35"/>
    </row>
    <row r="99" spans="173:175">
      <c r="FQ99" s="35"/>
      <c r="FR99" s="35"/>
      <c r="FS99" s="35"/>
    </row>
    <row r="100" spans="173:175">
      <c r="FQ100" s="35"/>
      <c r="FR100" s="35"/>
      <c r="FS100" s="35"/>
    </row>
    <row r="101" spans="173:175">
      <c r="FQ101" s="35"/>
      <c r="FR101" s="35"/>
      <c r="FS101" s="35"/>
    </row>
    <row r="102" spans="173:175">
      <c r="FQ102" s="35"/>
      <c r="FR102" s="35"/>
      <c r="FS102" s="35"/>
    </row>
    <row r="103" spans="173:175">
      <c r="FQ103" s="35"/>
      <c r="FR103" s="35"/>
      <c r="FS103" s="35"/>
    </row>
    <row r="104" spans="173:175">
      <c r="FQ104" s="35"/>
      <c r="FR104" s="35"/>
      <c r="FS104" s="35"/>
    </row>
  </sheetData>
  <mergeCells count="112">
    <mergeCell ref="AR3:AT3"/>
    <mergeCell ref="AL3:AN3"/>
    <mergeCell ref="BD3:BF3"/>
    <mergeCell ref="BM3:BO3"/>
    <mergeCell ref="Z3:AB3"/>
    <mergeCell ref="Z2:AB2"/>
    <mergeCell ref="DO2:DW2"/>
    <mergeCell ref="DO3:DQ3"/>
    <mergeCell ref="DR3:DT3"/>
    <mergeCell ref="DU3:DW3"/>
    <mergeCell ref="DX2:EF2"/>
    <mergeCell ref="ED3:EF3"/>
    <mergeCell ref="EA3:EC3"/>
    <mergeCell ref="DX3:DZ3"/>
    <mergeCell ref="BS3:BU3"/>
    <mergeCell ref="CB3:CD3"/>
    <mergeCell ref="CW3:CY3"/>
    <mergeCell ref="DI3:DK3"/>
    <mergeCell ref="EJ3:EL3"/>
    <mergeCell ref="HJ2:HR2"/>
    <mergeCell ref="EY2:FG2"/>
    <mergeCell ref="EY3:FA3"/>
    <mergeCell ref="FH2:FP2"/>
    <mergeCell ref="FQ3:FS3"/>
    <mergeCell ref="FE3:FG3"/>
    <mergeCell ref="GX3:GZ3"/>
    <mergeCell ref="HG3:HI3"/>
    <mergeCell ref="HP3:HR3"/>
    <mergeCell ref="FW3:FY3"/>
    <mergeCell ref="GF3:GH3"/>
    <mergeCell ref="GO3:GQ3"/>
    <mergeCell ref="GI2:GQ2"/>
    <mergeCell ref="FH3:FJ3"/>
    <mergeCell ref="HJ3:HL3"/>
    <mergeCell ref="FZ3:GB3"/>
    <mergeCell ref="GR3:GT3"/>
    <mergeCell ref="HA3:HC3"/>
    <mergeCell ref="GR2:GZ2"/>
    <mergeCell ref="HD3:HF3"/>
    <mergeCell ref="GF2:GH2"/>
    <mergeCell ref="AX2:BC2"/>
    <mergeCell ref="BD2:BI2"/>
    <mergeCell ref="BJ2:BL2"/>
    <mergeCell ref="EV3:EX3"/>
    <mergeCell ref="CK3:CM3"/>
    <mergeCell ref="CT3:CV3"/>
    <mergeCell ref="DC3:DE3"/>
    <mergeCell ref="HM3:HO3"/>
    <mergeCell ref="Q3:S3"/>
    <mergeCell ref="FB3:FD3"/>
    <mergeCell ref="GL3:GN3"/>
    <mergeCell ref="T3:V3"/>
    <mergeCell ref="CE3:CG3"/>
    <mergeCell ref="ES3:EU3"/>
    <mergeCell ref="FK3:FM3"/>
    <mergeCell ref="FT3:FV3"/>
    <mergeCell ref="GC3:GE3"/>
    <mergeCell ref="GU3:GW3"/>
    <mergeCell ref="CZ3:DB3"/>
    <mergeCell ref="BG3:BI3"/>
    <mergeCell ref="DL3:DN3"/>
    <mergeCell ref="FN3:FP3"/>
    <mergeCell ref="EM3:EO3"/>
    <mergeCell ref="CN3:CP3"/>
    <mergeCell ref="B2:J2"/>
    <mergeCell ref="K3:M3"/>
    <mergeCell ref="B3:D3"/>
    <mergeCell ref="K2:M2"/>
    <mergeCell ref="N2:S2"/>
    <mergeCell ref="N3:P3"/>
    <mergeCell ref="W3:Y3"/>
    <mergeCell ref="T2:Y2"/>
    <mergeCell ref="EG3:EI3"/>
    <mergeCell ref="CQ3:CS3"/>
    <mergeCell ref="AI3:AK3"/>
    <mergeCell ref="BA3:BC3"/>
    <mergeCell ref="AC2:AK2"/>
    <mergeCell ref="AL2:AT2"/>
    <mergeCell ref="AC3:AE3"/>
    <mergeCell ref="AU3:AW3"/>
    <mergeCell ref="AF3:AH3"/>
    <mergeCell ref="AO3:AQ3"/>
    <mergeCell ref="AX3:AZ3"/>
    <mergeCell ref="BM2:BU2"/>
    <mergeCell ref="BV2:CD2"/>
    <mergeCell ref="DF3:DH3"/>
    <mergeCell ref="BJ3:BL3"/>
    <mergeCell ref="AU2:AW2"/>
    <mergeCell ref="HA2:HC2"/>
    <mergeCell ref="HD2:HI2"/>
    <mergeCell ref="B1:C1"/>
    <mergeCell ref="EP3:ER3"/>
    <mergeCell ref="CW2:DE2"/>
    <mergeCell ref="BP3:BR3"/>
    <mergeCell ref="BY3:CA3"/>
    <mergeCell ref="CH3:CJ3"/>
    <mergeCell ref="BV3:BX3"/>
    <mergeCell ref="GI3:GK3"/>
    <mergeCell ref="DF2:DN2"/>
    <mergeCell ref="CE2:CG2"/>
    <mergeCell ref="CH2:CM2"/>
    <mergeCell ref="CN2:CS2"/>
    <mergeCell ref="CT2:CV2"/>
    <mergeCell ref="EG2:EI2"/>
    <mergeCell ref="EJ2:EO2"/>
    <mergeCell ref="EP2:EU2"/>
    <mergeCell ref="EV2:EX2"/>
    <mergeCell ref="FQ2:FS2"/>
    <mergeCell ref="FT2:FY2"/>
    <mergeCell ref="FZ2:GE2"/>
    <mergeCell ref="E3:G3"/>
    <mergeCell ref="H3:J3"/>
  </mergeCells>
  <phoneticPr fontId="3"/>
  <conditionalFormatting sqref="AD8">
    <cfRule type="cellIs" dxfId="1" priority="5" operator="greaterThan">
      <formula>100</formula>
    </cfRule>
  </conditionalFormatting>
  <pageMargins left="3.937007874015748E-2" right="3.937007874015748E-2" top="0.19685039370078741" bottom="0.19685039370078741" header="0.31496062992125984" footer="0.31496062992125984"/>
  <pageSetup paperSize="9" scale="71" fitToWidth="0" orientation="landscape" r:id="rId1"/>
  <headerFooter alignWithMargins="0"/>
  <colBreaks count="18" manualBreakCount="18">
    <brk id="13" max="55" man="1"/>
    <brk id="25" max="55" man="1"/>
    <brk id="37" max="55" man="1"/>
    <brk id="49" max="55" man="1"/>
    <brk id="61" max="55" man="1"/>
    <brk id="73" max="55" man="1"/>
    <brk id="85" max="55" man="1"/>
    <brk id="97" max="55" man="1"/>
    <brk id="109" max="55" man="1"/>
    <brk id="118" max="55" man="1"/>
    <brk id="127" max="55" man="1"/>
    <brk id="139" max="55" man="1"/>
    <brk id="151" max="55" man="1"/>
    <brk id="163" max="55" man="1"/>
    <brk id="175" max="55" man="1"/>
    <brk id="187" max="55" man="1"/>
    <brk id="199" max="55" man="1"/>
    <brk id="211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  <pageSetUpPr fitToPage="1"/>
  </sheetPr>
  <dimension ref="A1:HJ102"/>
  <sheetViews>
    <sheetView view="pageBreakPreview" zoomScale="70" zoomScaleNormal="75" zoomScaleSheetLayoutView="70" workbookViewId="0">
      <pane xSplit="2" ySplit="7" topLeftCell="DV38" activePane="bottomRight" state="frozen"/>
      <selection activeCell="DY16" sqref="DY16"/>
      <selection pane="topRight" activeCell="DY16" sqref="DY16"/>
      <selection pane="bottomLeft" activeCell="DY16" sqref="DY16"/>
      <selection pane="bottomRight" activeCell="B5" sqref="B5"/>
    </sheetView>
  </sheetViews>
  <sheetFormatPr defaultColWidth="9" defaultRowHeight="14.4"/>
  <cols>
    <col min="1" max="1" width="7.5" style="5" bestFit="1" customWidth="1"/>
    <col min="2" max="2" width="11.59765625" style="5" bestFit="1" customWidth="1"/>
    <col min="3" max="17" width="15.09765625" style="5" customWidth="1"/>
    <col min="18" max="18" width="13.69921875" style="5" customWidth="1"/>
    <col min="19" max="35" width="15.09765625" style="5" customWidth="1"/>
    <col min="36" max="36" width="12.59765625" style="5" customWidth="1"/>
    <col min="37" max="53" width="15.09765625" style="5" customWidth="1"/>
    <col min="54" max="54" width="13.19921875" style="5" customWidth="1"/>
    <col min="55" max="71" width="15.09765625" style="5" customWidth="1"/>
    <col min="72" max="72" width="12.796875" style="5" customWidth="1"/>
    <col min="73" max="89" width="15.09765625" style="5" customWidth="1"/>
    <col min="90" max="90" width="12.796875" style="5" customWidth="1"/>
    <col min="91" max="107" width="15.09765625" style="5" customWidth="1"/>
    <col min="108" max="108" width="13.5" style="5" customWidth="1"/>
    <col min="109" max="125" width="15.09765625" style="5" customWidth="1"/>
    <col min="126" max="126" width="13" style="5" customWidth="1"/>
    <col min="127" max="161" width="15.09765625" style="5" customWidth="1"/>
    <col min="162" max="162" width="13" style="5" customWidth="1"/>
    <col min="163" max="179" width="15.09765625" style="5" customWidth="1"/>
    <col min="180" max="180" width="13.5" style="5" customWidth="1"/>
    <col min="181" max="197" width="15.09765625" style="5" customWidth="1"/>
    <col min="198" max="198" width="13" style="5" customWidth="1"/>
    <col min="199" max="215" width="15.09765625" style="5" customWidth="1"/>
    <col min="216" max="216" width="12.796875" style="5" customWidth="1"/>
    <col min="217" max="218" width="15.09765625" style="5" customWidth="1"/>
    <col min="219" max="16384" width="9" style="5"/>
  </cols>
  <sheetData>
    <row r="1" spans="1:218" s="4" customFormat="1">
      <c r="C1" s="209" t="s">
        <v>119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</row>
    <row r="2" spans="1:218" s="4" customFormat="1">
      <c r="C2" s="209"/>
      <c r="D2" s="209"/>
      <c r="E2" s="209"/>
      <c r="F2" s="209"/>
      <c r="G2" s="209"/>
      <c r="H2" s="209"/>
      <c r="I2" s="209"/>
      <c r="J2" s="209"/>
      <c r="K2" s="209"/>
      <c r="L2" s="209" t="s">
        <v>120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31" t="s">
        <v>237</v>
      </c>
      <c r="HC2" s="231"/>
      <c r="HD2" s="231"/>
      <c r="HE2" s="231"/>
      <c r="HF2" s="231"/>
      <c r="HG2" s="231"/>
      <c r="HH2" s="231"/>
      <c r="HI2" s="231"/>
      <c r="HJ2" s="231"/>
    </row>
    <row r="3" spans="1:218" s="4" customFormat="1"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 t="s">
        <v>121</v>
      </c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 t="s">
        <v>122</v>
      </c>
      <c r="BX3" s="209"/>
      <c r="BY3" s="209"/>
      <c r="BZ3" s="209"/>
      <c r="CA3" s="209"/>
      <c r="CB3" s="209"/>
      <c r="CC3" s="209"/>
      <c r="CD3" s="209"/>
      <c r="CE3" s="209"/>
      <c r="CF3" s="210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32" t="s">
        <v>123</v>
      </c>
      <c r="DZ3" s="232"/>
      <c r="EA3" s="232"/>
      <c r="EB3" s="232"/>
      <c r="EC3" s="232"/>
      <c r="ED3" s="232"/>
      <c r="EE3" s="232"/>
      <c r="EF3" s="232"/>
      <c r="EG3" s="232"/>
      <c r="EH3" s="222"/>
      <c r="EI3" s="223"/>
      <c r="EJ3" s="223"/>
      <c r="EK3" s="223"/>
      <c r="EL3" s="223"/>
      <c r="EM3" s="223"/>
      <c r="EN3" s="223"/>
      <c r="EO3" s="223"/>
      <c r="EP3" s="224"/>
      <c r="EQ3" s="222"/>
      <c r="ER3" s="223"/>
      <c r="ES3" s="223"/>
      <c r="ET3" s="223"/>
      <c r="EU3" s="223"/>
      <c r="EV3" s="223"/>
      <c r="EW3" s="223"/>
      <c r="EX3" s="223"/>
      <c r="EY3" s="224"/>
      <c r="EZ3" s="213" t="s">
        <v>124</v>
      </c>
      <c r="FA3" s="214"/>
      <c r="FB3" s="214"/>
      <c r="FC3" s="214"/>
      <c r="FD3" s="214"/>
      <c r="FE3" s="214"/>
      <c r="FF3" s="214"/>
      <c r="FG3" s="214"/>
      <c r="FH3" s="215"/>
      <c r="FI3" s="232" t="s">
        <v>125</v>
      </c>
      <c r="FJ3" s="232"/>
      <c r="FK3" s="232"/>
      <c r="FL3" s="232"/>
      <c r="FM3" s="232"/>
      <c r="FN3" s="232"/>
      <c r="FO3" s="232"/>
      <c r="FP3" s="232"/>
      <c r="FQ3" s="232"/>
      <c r="FR3" s="232" t="s">
        <v>126</v>
      </c>
      <c r="FS3" s="232"/>
      <c r="FT3" s="232"/>
      <c r="FU3" s="232"/>
      <c r="FV3" s="232"/>
      <c r="FW3" s="232"/>
      <c r="FX3" s="232"/>
      <c r="FY3" s="232"/>
      <c r="FZ3" s="232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31"/>
      <c r="HC3" s="231"/>
      <c r="HD3" s="231"/>
      <c r="HE3" s="231"/>
      <c r="HF3" s="231"/>
      <c r="HG3" s="231"/>
      <c r="HH3" s="231"/>
      <c r="HI3" s="231"/>
      <c r="HJ3" s="231"/>
    </row>
    <row r="4" spans="1:218" s="4" customFormat="1"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 t="s">
        <v>238</v>
      </c>
      <c r="AE4" s="209"/>
      <c r="AF4" s="209"/>
      <c r="AG4" s="209"/>
      <c r="AH4" s="209"/>
      <c r="AI4" s="209"/>
      <c r="AJ4" s="209"/>
      <c r="AK4" s="209"/>
      <c r="AL4" s="209"/>
      <c r="AM4" s="209" t="s">
        <v>239</v>
      </c>
      <c r="AN4" s="209"/>
      <c r="AO4" s="209"/>
      <c r="AP4" s="209"/>
      <c r="AQ4" s="209"/>
      <c r="AR4" s="209"/>
      <c r="AS4" s="209"/>
      <c r="AT4" s="209"/>
      <c r="AU4" s="209"/>
      <c r="AV4" s="210"/>
      <c r="AW4" s="211"/>
      <c r="AX4" s="211"/>
      <c r="AY4" s="211"/>
      <c r="AZ4" s="211"/>
      <c r="BA4" s="211"/>
      <c r="BB4" s="211"/>
      <c r="BC4" s="211"/>
      <c r="BD4" s="212"/>
      <c r="BE4" s="209" t="s">
        <v>240</v>
      </c>
      <c r="BF4" s="209"/>
      <c r="BG4" s="209"/>
      <c r="BH4" s="209"/>
      <c r="BI4" s="209"/>
      <c r="BJ4" s="209"/>
      <c r="BK4" s="209"/>
      <c r="BL4" s="209"/>
      <c r="BM4" s="209"/>
      <c r="BN4" s="209" t="s">
        <v>241</v>
      </c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 t="s">
        <v>242</v>
      </c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 t="s">
        <v>243</v>
      </c>
      <c r="DQ4" s="209"/>
      <c r="DR4" s="209"/>
      <c r="DS4" s="209"/>
      <c r="DT4" s="209"/>
      <c r="DU4" s="209"/>
      <c r="DV4" s="209"/>
      <c r="DW4" s="209"/>
      <c r="DX4" s="209"/>
      <c r="DY4" s="232"/>
      <c r="DZ4" s="232"/>
      <c r="EA4" s="232"/>
      <c r="EB4" s="232"/>
      <c r="EC4" s="232"/>
      <c r="ED4" s="232"/>
      <c r="EE4" s="232"/>
      <c r="EF4" s="232"/>
      <c r="EG4" s="232"/>
      <c r="EH4" s="216" t="s">
        <v>263</v>
      </c>
      <c r="EI4" s="217"/>
      <c r="EJ4" s="217"/>
      <c r="EK4" s="217"/>
      <c r="EL4" s="217"/>
      <c r="EM4" s="217"/>
      <c r="EN4" s="217"/>
      <c r="EO4" s="217"/>
      <c r="EP4" s="218"/>
      <c r="EQ4" s="225" t="s">
        <v>264</v>
      </c>
      <c r="ER4" s="226"/>
      <c r="ES4" s="226"/>
      <c r="ET4" s="226"/>
      <c r="EU4" s="226"/>
      <c r="EV4" s="226"/>
      <c r="EW4" s="226"/>
      <c r="EX4" s="226"/>
      <c r="EY4" s="227"/>
      <c r="EZ4" s="216"/>
      <c r="FA4" s="217"/>
      <c r="FB4" s="217"/>
      <c r="FC4" s="217"/>
      <c r="FD4" s="217"/>
      <c r="FE4" s="217"/>
      <c r="FF4" s="217"/>
      <c r="FG4" s="217"/>
      <c r="FH4" s="218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09" t="s">
        <v>127</v>
      </c>
      <c r="GB4" s="209"/>
      <c r="GC4" s="209"/>
      <c r="GD4" s="209"/>
      <c r="GE4" s="209"/>
      <c r="GF4" s="209"/>
      <c r="GG4" s="209"/>
      <c r="GH4" s="209"/>
      <c r="GI4" s="209"/>
      <c r="GJ4" s="209" t="s">
        <v>128</v>
      </c>
      <c r="GK4" s="209"/>
      <c r="GL4" s="209"/>
      <c r="GM4" s="209"/>
      <c r="GN4" s="209"/>
      <c r="GO4" s="209"/>
      <c r="GP4" s="209"/>
      <c r="GQ4" s="209"/>
      <c r="GR4" s="209"/>
      <c r="GS4" s="209" t="s">
        <v>129</v>
      </c>
      <c r="GT4" s="209"/>
      <c r="GU4" s="209"/>
      <c r="GV4" s="209"/>
      <c r="GW4" s="209"/>
      <c r="GX4" s="209"/>
      <c r="GY4" s="209"/>
      <c r="GZ4" s="209"/>
      <c r="HA4" s="209"/>
      <c r="HB4" s="231"/>
      <c r="HC4" s="231"/>
      <c r="HD4" s="231"/>
      <c r="HE4" s="231"/>
      <c r="HF4" s="231"/>
      <c r="HG4" s="231"/>
      <c r="HH4" s="231"/>
      <c r="HI4" s="231"/>
      <c r="HJ4" s="231"/>
    </row>
    <row r="5" spans="1:218" s="4" customFormat="1"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 t="s">
        <v>244</v>
      </c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 t="s">
        <v>245</v>
      </c>
      <c r="CP5" s="209"/>
      <c r="CQ5" s="209"/>
      <c r="CR5" s="209"/>
      <c r="CS5" s="209"/>
      <c r="CT5" s="209"/>
      <c r="CU5" s="209"/>
      <c r="CV5" s="209"/>
      <c r="CW5" s="209"/>
      <c r="CX5" s="209" t="s">
        <v>246</v>
      </c>
      <c r="CY5" s="209"/>
      <c r="CZ5" s="209"/>
      <c r="DA5" s="209"/>
      <c r="DB5" s="209"/>
      <c r="DC5" s="209"/>
      <c r="DD5" s="209"/>
      <c r="DE5" s="209"/>
      <c r="DF5" s="209"/>
      <c r="DG5" s="209" t="s">
        <v>247</v>
      </c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32"/>
      <c r="DZ5" s="232"/>
      <c r="EA5" s="232"/>
      <c r="EB5" s="232"/>
      <c r="EC5" s="232"/>
      <c r="ED5" s="232"/>
      <c r="EE5" s="232"/>
      <c r="EF5" s="232"/>
      <c r="EG5" s="232"/>
      <c r="EH5" s="219"/>
      <c r="EI5" s="220"/>
      <c r="EJ5" s="220"/>
      <c r="EK5" s="220"/>
      <c r="EL5" s="220"/>
      <c r="EM5" s="220"/>
      <c r="EN5" s="220"/>
      <c r="EO5" s="220"/>
      <c r="EP5" s="221"/>
      <c r="EQ5" s="228"/>
      <c r="ER5" s="229"/>
      <c r="ES5" s="229"/>
      <c r="ET5" s="229"/>
      <c r="EU5" s="229"/>
      <c r="EV5" s="229"/>
      <c r="EW5" s="229"/>
      <c r="EX5" s="229"/>
      <c r="EY5" s="230"/>
      <c r="EZ5" s="219"/>
      <c r="FA5" s="220"/>
      <c r="FB5" s="220"/>
      <c r="FC5" s="220"/>
      <c r="FD5" s="220"/>
      <c r="FE5" s="220"/>
      <c r="FF5" s="220"/>
      <c r="FG5" s="220"/>
      <c r="FH5" s="221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31"/>
      <c r="HC5" s="231"/>
      <c r="HD5" s="231"/>
      <c r="HE5" s="231"/>
      <c r="HF5" s="231"/>
      <c r="HG5" s="231"/>
      <c r="HH5" s="231"/>
      <c r="HI5" s="231"/>
      <c r="HJ5" s="231"/>
    </row>
    <row r="6" spans="1:218">
      <c r="C6" s="208" t="s">
        <v>134</v>
      </c>
      <c r="D6" s="208"/>
      <c r="E6" s="208"/>
      <c r="F6" s="208"/>
      <c r="G6" s="208"/>
      <c r="H6" s="208" t="s">
        <v>135</v>
      </c>
      <c r="I6" s="208"/>
      <c r="J6" s="208"/>
      <c r="K6" s="208"/>
      <c r="L6" s="208" t="s">
        <v>134</v>
      </c>
      <c r="M6" s="208"/>
      <c r="N6" s="208"/>
      <c r="O6" s="208"/>
      <c r="P6" s="208"/>
      <c r="Q6" s="208" t="s">
        <v>135</v>
      </c>
      <c r="R6" s="208"/>
      <c r="S6" s="208"/>
      <c r="T6" s="208"/>
      <c r="U6" s="208" t="s">
        <v>134</v>
      </c>
      <c r="V6" s="208"/>
      <c r="W6" s="208"/>
      <c r="X6" s="208"/>
      <c r="Y6" s="208"/>
      <c r="Z6" s="208" t="s">
        <v>135</v>
      </c>
      <c r="AA6" s="208"/>
      <c r="AB6" s="208"/>
      <c r="AC6" s="208"/>
      <c r="AD6" s="208" t="s">
        <v>134</v>
      </c>
      <c r="AE6" s="208"/>
      <c r="AF6" s="208"/>
      <c r="AG6" s="208"/>
      <c r="AH6" s="208"/>
      <c r="AI6" s="208" t="s">
        <v>135</v>
      </c>
      <c r="AJ6" s="208"/>
      <c r="AK6" s="208"/>
      <c r="AL6" s="208"/>
      <c r="AM6" s="208" t="s">
        <v>134</v>
      </c>
      <c r="AN6" s="208"/>
      <c r="AO6" s="208"/>
      <c r="AP6" s="208"/>
      <c r="AQ6" s="208"/>
      <c r="AR6" s="208" t="s">
        <v>135</v>
      </c>
      <c r="AS6" s="208"/>
      <c r="AT6" s="208"/>
      <c r="AU6" s="208"/>
      <c r="AV6" s="208" t="s">
        <v>134</v>
      </c>
      <c r="AW6" s="208"/>
      <c r="AX6" s="208"/>
      <c r="AY6" s="208"/>
      <c r="AZ6" s="208"/>
      <c r="BA6" s="208" t="s">
        <v>135</v>
      </c>
      <c r="BB6" s="208"/>
      <c r="BC6" s="208"/>
      <c r="BD6" s="208"/>
      <c r="BE6" s="208" t="s">
        <v>134</v>
      </c>
      <c r="BF6" s="208"/>
      <c r="BG6" s="208"/>
      <c r="BH6" s="208"/>
      <c r="BI6" s="208"/>
      <c r="BJ6" s="208" t="s">
        <v>135</v>
      </c>
      <c r="BK6" s="208"/>
      <c r="BL6" s="208"/>
      <c r="BM6" s="208"/>
      <c r="BN6" s="208" t="s">
        <v>134</v>
      </c>
      <c r="BO6" s="208"/>
      <c r="BP6" s="208"/>
      <c r="BQ6" s="208"/>
      <c r="BR6" s="208"/>
      <c r="BS6" s="208" t="s">
        <v>135</v>
      </c>
      <c r="BT6" s="208"/>
      <c r="BU6" s="208"/>
      <c r="BV6" s="208"/>
      <c r="BW6" s="208" t="s">
        <v>134</v>
      </c>
      <c r="BX6" s="208"/>
      <c r="BY6" s="208"/>
      <c r="BZ6" s="208"/>
      <c r="CA6" s="208"/>
      <c r="CB6" s="208" t="s">
        <v>135</v>
      </c>
      <c r="CC6" s="208"/>
      <c r="CD6" s="208"/>
      <c r="CE6" s="208"/>
      <c r="CF6" s="208" t="s">
        <v>134</v>
      </c>
      <c r="CG6" s="208"/>
      <c r="CH6" s="208"/>
      <c r="CI6" s="208"/>
      <c r="CJ6" s="208"/>
      <c r="CK6" s="208" t="s">
        <v>135</v>
      </c>
      <c r="CL6" s="208"/>
      <c r="CM6" s="208"/>
      <c r="CN6" s="208"/>
      <c r="CO6" s="208" t="s">
        <v>134</v>
      </c>
      <c r="CP6" s="208"/>
      <c r="CQ6" s="208"/>
      <c r="CR6" s="208"/>
      <c r="CS6" s="208"/>
      <c r="CT6" s="208" t="s">
        <v>135</v>
      </c>
      <c r="CU6" s="208"/>
      <c r="CV6" s="208"/>
      <c r="CW6" s="208"/>
      <c r="CX6" s="208" t="s">
        <v>134</v>
      </c>
      <c r="CY6" s="208"/>
      <c r="CZ6" s="208"/>
      <c r="DA6" s="208"/>
      <c r="DB6" s="208"/>
      <c r="DC6" s="208" t="s">
        <v>135</v>
      </c>
      <c r="DD6" s="208"/>
      <c r="DE6" s="208"/>
      <c r="DF6" s="208"/>
      <c r="DG6" s="208" t="s">
        <v>134</v>
      </c>
      <c r="DH6" s="208"/>
      <c r="DI6" s="208"/>
      <c r="DJ6" s="208"/>
      <c r="DK6" s="208"/>
      <c r="DL6" s="208" t="s">
        <v>135</v>
      </c>
      <c r="DM6" s="208"/>
      <c r="DN6" s="208"/>
      <c r="DO6" s="208"/>
      <c r="DP6" s="208" t="s">
        <v>134</v>
      </c>
      <c r="DQ6" s="208"/>
      <c r="DR6" s="208"/>
      <c r="DS6" s="208"/>
      <c r="DT6" s="208"/>
      <c r="DU6" s="208" t="s">
        <v>135</v>
      </c>
      <c r="DV6" s="208"/>
      <c r="DW6" s="208"/>
      <c r="DX6" s="208"/>
      <c r="DY6" s="208" t="s">
        <v>134</v>
      </c>
      <c r="DZ6" s="208"/>
      <c r="EA6" s="208"/>
      <c r="EB6" s="208"/>
      <c r="EC6" s="208"/>
      <c r="ED6" s="208" t="s">
        <v>135</v>
      </c>
      <c r="EE6" s="208"/>
      <c r="EF6" s="208"/>
      <c r="EG6" s="208"/>
      <c r="EH6" s="203" t="s">
        <v>134</v>
      </c>
      <c r="EI6" s="203"/>
      <c r="EJ6" s="203"/>
      <c r="EK6" s="203"/>
      <c r="EL6" s="203"/>
      <c r="EM6" s="203" t="s">
        <v>135</v>
      </c>
      <c r="EN6" s="203"/>
      <c r="EO6" s="203"/>
      <c r="EP6" s="203"/>
      <c r="EQ6" s="203" t="s">
        <v>134</v>
      </c>
      <c r="ER6" s="203"/>
      <c r="ES6" s="203"/>
      <c r="ET6" s="203"/>
      <c r="EU6" s="203"/>
      <c r="EV6" s="203" t="s">
        <v>135</v>
      </c>
      <c r="EW6" s="203"/>
      <c r="EX6" s="203"/>
      <c r="EY6" s="203"/>
      <c r="EZ6" s="208" t="s">
        <v>134</v>
      </c>
      <c r="FA6" s="208"/>
      <c r="FB6" s="208"/>
      <c r="FC6" s="208"/>
      <c r="FD6" s="208"/>
      <c r="FE6" s="208" t="s">
        <v>135</v>
      </c>
      <c r="FF6" s="208"/>
      <c r="FG6" s="208"/>
      <c r="FH6" s="208"/>
      <c r="FI6" s="208" t="s">
        <v>134</v>
      </c>
      <c r="FJ6" s="208"/>
      <c r="FK6" s="208"/>
      <c r="FL6" s="208"/>
      <c r="FM6" s="208"/>
      <c r="FN6" s="208" t="s">
        <v>135</v>
      </c>
      <c r="FO6" s="208"/>
      <c r="FP6" s="208"/>
      <c r="FQ6" s="208"/>
      <c r="FR6" s="208" t="s">
        <v>134</v>
      </c>
      <c r="FS6" s="208"/>
      <c r="FT6" s="208"/>
      <c r="FU6" s="208"/>
      <c r="FV6" s="208"/>
      <c r="FW6" s="208" t="s">
        <v>135</v>
      </c>
      <c r="FX6" s="208"/>
      <c r="FY6" s="208"/>
      <c r="FZ6" s="208"/>
      <c r="GA6" s="208" t="s">
        <v>134</v>
      </c>
      <c r="GB6" s="208"/>
      <c r="GC6" s="208"/>
      <c r="GD6" s="208"/>
      <c r="GE6" s="208"/>
      <c r="GF6" s="208" t="s">
        <v>135</v>
      </c>
      <c r="GG6" s="208"/>
      <c r="GH6" s="208"/>
      <c r="GI6" s="208"/>
      <c r="GJ6" s="208" t="s">
        <v>134</v>
      </c>
      <c r="GK6" s="208"/>
      <c r="GL6" s="208"/>
      <c r="GM6" s="208"/>
      <c r="GN6" s="208"/>
      <c r="GO6" s="208" t="s">
        <v>135</v>
      </c>
      <c r="GP6" s="208"/>
      <c r="GQ6" s="208"/>
      <c r="GR6" s="208"/>
      <c r="GS6" s="208" t="s">
        <v>134</v>
      </c>
      <c r="GT6" s="208"/>
      <c r="GU6" s="208"/>
      <c r="GV6" s="208"/>
      <c r="GW6" s="208"/>
      <c r="GX6" s="208" t="s">
        <v>135</v>
      </c>
      <c r="GY6" s="208"/>
      <c r="GZ6" s="208"/>
      <c r="HA6" s="208"/>
      <c r="HB6" s="208" t="s">
        <v>134</v>
      </c>
      <c r="HC6" s="208"/>
      <c r="HD6" s="208"/>
      <c r="HE6" s="208"/>
      <c r="HF6" s="208"/>
      <c r="HG6" s="208" t="s">
        <v>135</v>
      </c>
      <c r="HH6" s="208"/>
      <c r="HI6" s="208"/>
      <c r="HJ6" s="208"/>
    </row>
    <row r="7" spans="1:218" ht="27" thickBot="1">
      <c r="A7" s="21"/>
      <c r="B7" s="21"/>
      <c r="C7" s="22" t="s">
        <v>43</v>
      </c>
      <c r="D7" s="22" t="s">
        <v>44</v>
      </c>
      <c r="E7" s="22" t="s">
        <v>45</v>
      </c>
      <c r="F7" s="65" t="s">
        <v>235</v>
      </c>
      <c r="G7" s="65" t="s">
        <v>236</v>
      </c>
      <c r="H7" s="22" t="s">
        <v>43</v>
      </c>
      <c r="I7" s="22" t="s">
        <v>44</v>
      </c>
      <c r="J7" s="22" t="s">
        <v>45</v>
      </c>
      <c r="K7" s="65" t="s">
        <v>248</v>
      </c>
      <c r="L7" s="22" t="s">
        <v>43</v>
      </c>
      <c r="M7" s="22" t="s">
        <v>44</v>
      </c>
      <c r="N7" s="22" t="s">
        <v>45</v>
      </c>
      <c r="O7" s="65" t="s">
        <v>235</v>
      </c>
      <c r="P7" s="65" t="s">
        <v>236</v>
      </c>
      <c r="Q7" s="22" t="s">
        <v>43</v>
      </c>
      <c r="R7" s="22" t="s">
        <v>44</v>
      </c>
      <c r="S7" s="22" t="s">
        <v>45</v>
      </c>
      <c r="T7" s="65" t="s">
        <v>248</v>
      </c>
      <c r="U7" s="22" t="s">
        <v>43</v>
      </c>
      <c r="V7" s="22" t="s">
        <v>44</v>
      </c>
      <c r="W7" s="22" t="s">
        <v>45</v>
      </c>
      <c r="X7" s="65" t="s">
        <v>235</v>
      </c>
      <c r="Y7" s="65" t="s">
        <v>236</v>
      </c>
      <c r="Z7" s="22" t="s">
        <v>43</v>
      </c>
      <c r="AA7" s="22" t="s">
        <v>44</v>
      </c>
      <c r="AB7" s="22" t="s">
        <v>45</v>
      </c>
      <c r="AC7" s="65" t="s">
        <v>248</v>
      </c>
      <c r="AD7" s="22" t="s">
        <v>43</v>
      </c>
      <c r="AE7" s="22" t="s">
        <v>44</v>
      </c>
      <c r="AF7" s="22" t="s">
        <v>45</v>
      </c>
      <c r="AG7" s="65" t="s">
        <v>235</v>
      </c>
      <c r="AH7" s="65" t="s">
        <v>236</v>
      </c>
      <c r="AI7" s="22" t="s">
        <v>43</v>
      </c>
      <c r="AJ7" s="22" t="s">
        <v>44</v>
      </c>
      <c r="AK7" s="22" t="s">
        <v>45</v>
      </c>
      <c r="AL7" s="65" t="s">
        <v>248</v>
      </c>
      <c r="AM7" s="22" t="s">
        <v>43</v>
      </c>
      <c r="AN7" s="22" t="s">
        <v>44</v>
      </c>
      <c r="AO7" s="22" t="s">
        <v>45</v>
      </c>
      <c r="AP7" s="65" t="s">
        <v>235</v>
      </c>
      <c r="AQ7" s="65" t="s">
        <v>236</v>
      </c>
      <c r="AR7" s="22" t="s">
        <v>43</v>
      </c>
      <c r="AS7" s="22" t="s">
        <v>44</v>
      </c>
      <c r="AT7" s="22" t="s">
        <v>45</v>
      </c>
      <c r="AU7" s="65" t="s">
        <v>248</v>
      </c>
      <c r="AV7" s="22" t="s">
        <v>43</v>
      </c>
      <c r="AW7" s="22" t="s">
        <v>44</v>
      </c>
      <c r="AX7" s="22" t="s">
        <v>45</v>
      </c>
      <c r="AY7" s="65" t="s">
        <v>235</v>
      </c>
      <c r="AZ7" s="65" t="s">
        <v>236</v>
      </c>
      <c r="BA7" s="22" t="s">
        <v>43</v>
      </c>
      <c r="BB7" s="22" t="s">
        <v>44</v>
      </c>
      <c r="BC7" s="22" t="s">
        <v>45</v>
      </c>
      <c r="BD7" s="65" t="s">
        <v>248</v>
      </c>
      <c r="BE7" s="22" t="s">
        <v>43</v>
      </c>
      <c r="BF7" s="22" t="s">
        <v>44</v>
      </c>
      <c r="BG7" s="22" t="s">
        <v>45</v>
      </c>
      <c r="BH7" s="65" t="s">
        <v>235</v>
      </c>
      <c r="BI7" s="65" t="s">
        <v>236</v>
      </c>
      <c r="BJ7" s="22" t="s">
        <v>43</v>
      </c>
      <c r="BK7" s="22" t="s">
        <v>44</v>
      </c>
      <c r="BL7" s="22" t="s">
        <v>45</v>
      </c>
      <c r="BM7" s="65" t="s">
        <v>248</v>
      </c>
      <c r="BN7" s="22" t="s">
        <v>43</v>
      </c>
      <c r="BO7" s="22" t="s">
        <v>44</v>
      </c>
      <c r="BP7" s="22" t="s">
        <v>45</v>
      </c>
      <c r="BQ7" s="65" t="s">
        <v>235</v>
      </c>
      <c r="BR7" s="65" t="s">
        <v>236</v>
      </c>
      <c r="BS7" s="22" t="s">
        <v>43</v>
      </c>
      <c r="BT7" s="22" t="s">
        <v>44</v>
      </c>
      <c r="BU7" s="22" t="s">
        <v>45</v>
      </c>
      <c r="BV7" s="65" t="s">
        <v>248</v>
      </c>
      <c r="BW7" s="22" t="s">
        <v>43</v>
      </c>
      <c r="BX7" s="22" t="s">
        <v>44</v>
      </c>
      <c r="BY7" s="22" t="s">
        <v>45</v>
      </c>
      <c r="BZ7" s="65" t="s">
        <v>235</v>
      </c>
      <c r="CA7" s="65" t="s">
        <v>236</v>
      </c>
      <c r="CB7" s="22" t="s">
        <v>43</v>
      </c>
      <c r="CC7" s="22" t="s">
        <v>44</v>
      </c>
      <c r="CD7" s="22" t="s">
        <v>45</v>
      </c>
      <c r="CE7" s="65" t="s">
        <v>248</v>
      </c>
      <c r="CF7" s="22" t="s">
        <v>43</v>
      </c>
      <c r="CG7" s="22" t="s">
        <v>44</v>
      </c>
      <c r="CH7" s="22" t="s">
        <v>45</v>
      </c>
      <c r="CI7" s="65" t="s">
        <v>235</v>
      </c>
      <c r="CJ7" s="65" t="s">
        <v>236</v>
      </c>
      <c r="CK7" s="22" t="s">
        <v>43</v>
      </c>
      <c r="CL7" s="22" t="s">
        <v>44</v>
      </c>
      <c r="CM7" s="22" t="s">
        <v>45</v>
      </c>
      <c r="CN7" s="65" t="s">
        <v>248</v>
      </c>
      <c r="CO7" s="22" t="s">
        <v>43</v>
      </c>
      <c r="CP7" s="22" t="s">
        <v>44</v>
      </c>
      <c r="CQ7" s="22" t="s">
        <v>45</v>
      </c>
      <c r="CR7" s="65" t="s">
        <v>235</v>
      </c>
      <c r="CS7" s="65" t="s">
        <v>236</v>
      </c>
      <c r="CT7" s="22" t="s">
        <v>43</v>
      </c>
      <c r="CU7" s="22" t="s">
        <v>44</v>
      </c>
      <c r="CV7" s="22" t="s">
        <v>45</v>
      </c>
      <c r="CW7" s="65" t="s">
        <v>248</v>
      </c>
      <c r="CX7" s="22" t="s">
        <v>43</v>
      </c>
      <c r="CY7" s="22" t="s">
        <v>44</v>
      </c>
      <c r="CZ7" s="22" t="s">
        <v>45</v>
      </c>
      <c r="DA7" s="65" t="s">
        <v>235</v>
      </c>
      <c r="DB7" s="65" t="s">
        <v>236</v>
      </c>
      <c r="DC7" s="22" t="s">
        <v>43</v>
      </c>
      <c r="DD7" s="22" t="s">
        <v>44</v>
      </c>
      <c r="DE7" s="22" t="s">
        <v>45</v>
      </c>
      <c r="DF7" s="65" t="s">
        <v>248</v>
      </c>
      <c r="DG7" s="22" t="s">
        <v>43</v>
      </c>
      <c r="DH7" s="22" t="s">
        <v>44</v>
      </c>
      <c r="DI7" s="22" t="s">
        <v>45</v>
      </c>
      <c r="DJ7" s="65" t="s">
        <v>235</v>
      </c>
      <c r="DK7" s="65" t="s">
        <v>236</v>
      </c>
      <c r="DL7" s="22" t="s">
        <v>43</v>
      </c>
      <c r="DM7" s="22" t="s">
        <v>44</v>
      </c>
      <c r="DN7" s="22" t="s">
        <v>45</v>
      </c>
      <c r="DO7" s="65" t="s">
        <v>248</v>
      </c>
      <c r="DP7" s="22" t="s">
        <v>43</v>
      </c>
      <c r="DQ7" s="22" t="s">
        <v>44</v>
      </c>
      <c r="DR7" s="22" t="s">
        <v>45</v>
      </c>
      <c r="DS7" s="65" t="s">
        <v>235</v>
      </c>
      <c r="DT7" s="65" t="s">
        <v>236</v>
      </c>
      <c r="DU7" s="22" t="s">
        <v>43</v>
      </c>
      <c r="DV7" s="22" t="s">
        <v>44</v>
      </c>
      <c r="DW7" s="22" t="s">
        <v>45</v>
      </c>
      <c r="DX7" s="65" t="s">
        <v>248</v>
      </c>
      <c r="DY7" s="22" t="s">
        <v>43</v>
      </c>
      <c r="DZ7" s="22" t="s">
        <v>44</v>
      </c>
      <c r="EA7" s="22" t="s">
        <v>45</v>
      </c>
      <c r="EB7" s="65" t="s">
        <v>235</v>
      </c>
      <c r="EC7" s="65" t="s">
        <v>236</v>
      </c>
      <c r="ED7" s="22" t="s">
        <v>43</v>
      </c>
      <c r="EE7" s="22" t="s">
        <v>44</v>
      </c>
      <c r="EF7" s="22" t="s">
        <v>45</v>
      </c>
      <c r="EG7" s="65" t="s">
        <v>248</v>
      </c>
      <c r="EH7" s="70" t="s">
        <v>43</v>
      </c>
      <c r="EI7" s="70" t="s">
        <v>44</v>
      </c>
      <c r="EJ7" s="70" t="s">
        <v>45</v>
      </c>
      <c r="EK7" s="65" t="s">
        <v>235</v>
      </c>
      <c r="EL7" s="65" t="s">
        <v>236</v>
      </c>
      <c r="EM7" s="70" t="s">
        <v>43</v>
      </c>
      <c r="EN7" s="70" t="s">
        <v>44</v>
      </c>
      <c r="EO7" s="70" t="s">
        <v>45</v>
      </c>
      <c r="EP7" s="65" t="s">
        <v>248</v>
      </c>
      <c r="EQ7" s="70" t="s">
        <v>43</v>
      </c>
      <c r="ER7" s="70" t="s">
        <v>44</v>
      </c>
      <c r="ES7" s="70" t="s">
        <v>45</v>
      </c>
      <c r="ET7" s="65" t="s">
        <v>235</v>
      </c>
      <c r="EU7" s="65" t="s">
        <v>236</v>
      </c>
      <c r="EV7" s="70" t="s">
        <v>43</v>
      </c>
      <c r="EW7" s="70" t="s">
        <v>44</v>
      </c>
      <c r="EX7" s="70" t="s">
        <v>45</v>
      </c>
      <c r="EY7" s="65" t="s">
        <v>248</v>
      </c>
      <c r="EZ7" s="22" t="s">
        <v>43</v>
      </c>
      <c r="FA7" s="22" t="s">
        <v>44</v>
      </c>
      <c r="FB7" s="22" t="s">
        <v>45</v>
      </c>
      <c r="FC7" s="65" t="s">
        <v>235</v>
      </c>
      <c r="FD7" s="65" t="s">
        <v>236</v>
      </c>
      <c r="FE7" s="22" t="s">
        <v>43</v>
      </c>
      <c r="FF7" s="22" t="s">
        <v>44</v>
      </c>
      <c r="FG7" s="22" t="s">
        <v>45</v>
      </c>
      <c r="FH7" s="65" t="s">
        <v>248</v>
      </c>
      <c r="FI7" s="22" t="s">
        <v>43</v>
      </c>
      <c r="FJ7" s="22" t="s">
        <v>44</v>
      </c>
      <c r="FK7" s="22" t="s">
        <v>45</v>
      </c>
      <c r="FL7" s="65" t="s">
        <v>235</v>
      </c>
      <c r="FM7" s="65" t="s">
        <v>236</v>
      </c>
      <c r="FN7" s="22" t="s">
        <v>43</v>
      </c>
      <c r="FO7" s="22" t="s">
        <v>44</v>
      </c>
      <c r="FP7" s="22" t="s">
        <v>45</v>
      </c>
      <c r="FQ7" s="65" t="s">
        <v>248</v>
      </c>
      <c r="FR7" s="22" t="s">
        <v>43</v>
      </c>
      <c r="FS7" s="22" t="s">
        <v>44</v>
      </c>
      <c r="FT7" s="22" t="s">
        <v>45</v>
      </c>
      <c r="FU7" s="65" t="s">
        <v>235</v>
      </c>
      <c r="FV7" s="65" t="s">
        <v>236</v>
      </c>
      <c r="FW7" s="22" t="s">
        <v>43</v>
      </c>
      <c r="FX7" s="22" t="s">
        <v>44</v>
      </c>
      <c r="FY7" s="22" t="s">
        <v>45</v>
      </c>
      <c r="FZ7" s="65" t="s">
        <v>248</v>
      </c>
      <c r="GA7" s="22" t="s">
        <v>43</v>
      </c>
      <c r="GB7" s="22" t="s">
        <v>44</v>
      </c>
      <c r="GC7" s="22" t="s">
        <v>45</v>
      </c>
      <c r="GD7" s="65" t="s">
        <v>235</v>
      </c>
      <c r="GE7" s="65" t="s">
        <v>236</v>
      </c>
      <c r="GF7" s="22" t="s">
        <v>43</v>
      </c>
      <c r="GG7" s="22" t="s">
        <v>44</v>
      </c>
      <c r="GH7" s="22" t="s">
        <v>45</v>
      </c>
      <c r="GI7" s="65" t="s">
        <v>248</v>
      </c>
      <c r="GJ7" s="22" t="s">
        <v>43</v>
      </c>
      <c r="GK7" s="22" t="s">
        <v>44</v>
      </c>
      <c r="GL7" s="22" t="s">
        <v>45</v>
      </c>
      <c r="GM7" s="65" t="s">
        <v>235</v>
      </c>
      <c r="GN7" s="65" t="s">
        <v>236</v>
      </c>
      <c r="GO7" s="22" t="s">
        <v>43</v>
      </c>
      <c r="GP7" s="22" t="s">
        <v>44</v>
      </c>
      <c r="GQ7" s="22" t="s">
        <v>45</v>
      </c>
      <c r="GR7" s="65" t="s">
        <v>248</v>
      </c>
      <c r="GS7" s="22" t="s">
        <v>43</v>
      </c>
      <c r="GT7" s="22" t="s">
        <v>44</v>
      </c>
      <c r="GU7" s="22" t="s">
        <v>45</v>
      </c>
      <c r="GV7" s="65" t="s">
        <v>235</v>
      </c>
      <c r="GW7" s="65" t="s">
        <v>236</v>
      </c>
      <c r="GX7" s="22" t="s">
        <v>43</v>
      </c>
      <c r="GY7" s="22" t="s">
        <v>44</v>
      </c>
      <c r="GZ7" s="22" t="s">
        <v>45</v>
      </c>
      <c r="HA7" s="65" t="s">
        <v>248</v>
      </c>
      <c r="HB7" s="22" t="s">
        <v>43</v>
      </c>
      <c r="HC7" s="22" t="s">
        <v>44</v>
      </c>
      <c r="HD7" s="22" t="s">
        <v>45</v>
      </c>
      <c r="HE7" s="65" t="s">
        <v>235</v>
      </c>
      <c r="HF7" s="65" t="s">
        <v>236</v>
      </c>
      <c r="HG7" s="22" t="s">
        <v>43</v>
      </c>
      <c r="HH7" s="22" t="s">
        <v>44</v>
      </c>
      <c r="HI7" s="22" t="s">
        <v>45</v>
      </c>
      <c r="HJ7" s="65" t="s">
        <v>248</v>
      </c>
    </row>
    <row r="8" spans="1:218">
      <c r="A8" s="17" t="str">
        <f>T("271004")</f>
        <v>271004</v>
      </c>
      <c r="B8" s="17" t="s">
        <v>34</v>
      </c>
      <c r="C8" s="68">
        <v>695002860</v>
      </c>
      <c r="D8" s="68">
        <v>8964348</v>
      </c>
      <c r="E8" s="68">
        <v>704109007</v>
      </c>
      <c r="F8" s="68">
        <v>23856515</v>
      </c>
      <c r="G8" s="68">
        <v>0</v>
      </c>
      <c r="H8" s="68">
        <v>690906108</v>
      </c>
      <c r="I8" s="68">
        <v>2862809</v>
      </c>
      <c r="J8" s="68">
        <v>693910716</v>
      </c>
      <c r="K8" s="68">
        <v>23784945</v>
      </c>
      <c r="L8" s="68">
        <v>695002860</v>
      </c>
      <c r="M8" s="68">
        <v>8964348</v>
      </c>
      <c r="N8" s="68">
        <v>704109007</v>
      </c>
      <c r="O8" s="68">
        <v>23856515</v>
      </c>
      <c r="P8" s="68">
        <v>0</v>
      </c>
      <c r="Q8" s="68">
        <v>690906108</v>
      </c>
      <c r="R8" s="68">
        <v>2862809</v>
      </c>
      <c r="S8" s="68">
        <v>693910716</v>
      </c>
      <c r="T8" s="68">
        <v>23784945</v>
      </c>
      <c r="U8" s="68">
        <v>350166896</v>
      </c>
      <c r="V8" s="68">
        <v>7479448</v>
      </c>
      <c r="W8" s="68">
        <v>357646344</v>
      </c>
      <c r="X8" s="68">
        <v>23856515</v>
      </c>
      <c r="Y8" s="68">
        <v>0</v>
      </c>
      <c r="Z8" s="68">
        <v>346758181</v>
      </c>
      <c r="AA8" s="68">
        <v>2172796</v>
      </c>
      <c r="AB8" s="68">
        <v>348930977</v>
      </c>
      <c r="AC8" s="68">
        <v>23784945</v>
      </c>
      <c r="AD8" s="68">
        <v>4754536</v>
      </c>
      <c r="AE8" s="68">
        <v>141900</v>
      </c>
      <c r="AF8" s="68">
        <v>4896436</v>
      </c>
      <c r="AG8" s="68">
        <v>0</v>
      </c>
      <c r="AH8" s="68">
        <v>0</v>
      </c>
      <c r="AI8" s="68">
        <v>4700292</v>
      </c>
      <c r="AJ8" s="68">
        <v>42830</v>
      </c>
      <c r="AK8" s="68">
        <v>4743122</v>
      </c>
      <c r="AL8" s="68">
        <v>0</v>
      </c>
      <c r="AM8" s="68">
        <v>229742943</v>
      </c>
      <c r="AN8" s="68">
        <v>6578303</v>
      </c>
      <c r="AO8" s="68">
        <v>236321246</v>
      </c>
      <c r="AP8" s="68">
        <v>0</v>
      </c>
      <c r="AQ8" s="68">
        <v>0</v>
      </c>
      <c r="AR8" s="68">
        <v>226705370</v>
      </c>
      <c r="AS8" s="68">
        <v>1985536</v>
      </c>
      <c r="AT8" s="68">
        <v>228690906</v>
      </c>
      <c r="AU8" s="68">
        <v>0</v>
      </c>
      <c r="AV8" s="68">
        <v>1393633</v>
      </c>
      <c r="AW8" s="68">
        <v>25315</v>
      </c>
      <c r="AX8" s="68">
        <v>1418948</v>
      </c>
      <c r="AY8" s="68">
        <v>0</v>
      </c>
      <c r="AZ8" s="68">
        <v>0</v>
      </c>
      <c r="BA8" s="68">
        <v>1393633</v>
      </c>
      <c r="BB8" s="68">
        <v>25315</v>
      </c>
      <c r="BC8" s="68">
        <v>1418948</v>
      </c>
      <c r="BD8" s="68">
        <v>0</v>
      </c>
      <c r="BE8" s="68">
        <v>20108724</v>
      </c>
      <c r="BF8" s="68">
        <v>127738</v>
      </c>
      <c r="BG8" s="68">
        <v>20236462</v>
      </c>
      <c r="BH8" s="68">
        <v>0</v>
      </c>
      <c r="BI8" s="68">
        <v>0</v>
      </c>
      <c r="BJ8" s="68">
        <v>20051145</v>
      </c>
      <c r="BK8" s="68">
        <v>24299</v>
      </c>
      <c r="BL8" s="68">
        <v>20075444</v>
      </c>
      <c r="BM8" s="68">
        <v>0</v>
      </c>
      <c r="BN8" s="68">
        <v>95560693</v>
      </c>
      <c r="BO8" s="68">
        <v>631507</v>
      </c>
      <c r="BP8" s="68">
        <v>96192200</v>
      </c>
      <c r="BQ8" s="68">
        <v>23856515</v>
      </c>
      <c r="BR8" s="68">
        <v>0</v>
      </c>
      <c r="BS8" s="68">
        <v>95301374</v>
      </c>
      <c r="BT8" s="68">
        <v>120131</v>
      </c>
      <c r="BU8" s="68">
        <v>95421505</v>
      </c>
      <c r="BV8" s="68">
        <v>23784945</v>
      </c>
      <c r="BW8" s="68">
        <v>312961796</v>
      </c>
      <c r="BX8" s="68">
        <v>1341109</v>
      </c>
      <c r="BY8" s="68">
        <v>314302905</v>
      </c>
      <c r="BZ8" s="68">
        <v>0</v>
      </c>
      <c r="CA8" s="68">
        <v>0</v>
      </c>
      <c r="CB8" s="68">
        <v>312315974</v>
      </c>
      <c r="CC8" s="68">
        <v>661000</v>
      </c>
      <c r="CD8" s="68">
        <v>312976974</v>
      </c>
      <c r="CE8" s="68">
        <v>0</v>
      </c>
      <c r="CF8" s="68">
        <v>312709041</v>
      </c>
      <c r="CG8" s="68">
        <v>1341109</v>
      </c>
      <c r="CH8" s="68">
        <v>314050150</v>
      </c>
      <c r="CI8" s="68">
        <v>0</v>
      </c>
      <c r="CJ8" s="68">
        <v>0</v>
      </c>
      <c r="CK8" s="68">
        <v>312063219</v>
      </c>
      <c r="CL8" s="68">
        <v>661000</v>
      </c>
      <c r="CM8" s="68">
        <v>312724219</v>
      </c>
      <c r="CN8" s="68">
        <v>0</v>
      </c>
      <c r="CO8" s="68">
        <v>120829916</v>
      </c>
      <c r="CP8" s="68">
        <v>585829</v>
      </c>
      <c r="CQ8" s="68">
        <v>121415745</v>
      </c>
      <c r="CR8" s="68">
        <v>0</v>
      </c>
      <c r="CS8" s="68">
        <v>0</v>
      </c>
      <c r="CT8" s="68">
        <v>120553862</v>
      </c>
      <c r="CU8" s="68">
        <v>291489</v>
      </c>
      <c r="CV8" s="68">
        <v>120845351</v>
      </c>
      <c r="CW8" s="68">
        <v>0</v>
      </c>
      <c r="CX8" s="68">
        <v>150223145</v>
      </c>
      <c r="CY8" s="68">
        <v>722590</v>
      </c>
      <c r="CZ8" s="68">
        <v>150945735</v>
      </c>
      <c r="DA8" s="68">
        <v>0</v>
      </c>
      <c r="DB8" s="68">
        <v>0</v>
      </c>
      <c r="DC8" s="68">
        <v>149882140</v>
      </c>
      <c r="DD8" s="68">
        <v>359536</v>
      </c>
      <c r="DE8" s="68">
        <v>150241676</v>
      </c>
      <c r="DF8" s="68">
        <v>0</v>
      </c>
      <c r="DG8" s="68">
        <v>41655980</v>
      </c>
      <c r="DH8" s="68">
        <v>32690</v>
      </c>
      <c r="DI8" s="68">
        <v>41688670</v>
      </c>
      <c r="DJ8" s="68">
        <v>0</v>
      </c>
      <c r="DK8" s="68">
        <v>0</v>
      </c>
      <c r="DL8" s="68">
        <v>41627217</v>
      </c>
      <c r="DM8" s="68">
        <v>9975</v>
      </c>
      <c r="DN8" s="68">
        <v>41637192</v>
      </c>
      <c r="DO8" s="68">
        <v>0</v>
      </c>
      <c r="DP8" s="68">
        <v>252755</v>
      </c>
      <c r="DQ8" s="68">
        <v>0</v>
      </c>
      <c r="DR8" s="68">
        <v>252755</v>
      </c>
      <c r="DS8" s="68">
        <v>0</v>
      </c>
      <c r="DT8" s="68">
        <v>0</v>
      </c>
      <c r="DU8" s="68">
        <v>252755</v>
      </c>
      <c r="DV8" s="68">
        <v>0</v>
      </c>
      <c r="DW8" s="68">
        <v>252755</v>
      </c>
      <c r="DX8" s="68">
        <v>0</v>
      </c>
      <c r="DY8" s="68">
        <v>0</v>
      </c>
      <c r="DZ8" s="68">
        <v>0</v>
      </c>
      <c r="EA8" s="68">
        <v>2306191</v>
      </c>
      <c r="EB8" s="68">
        <v>0</v>
      </c>
      <c r="EC8" s="68">
        <v>0</v>
      </c>
      <c r="ED8" s="68">
        <v>0</v>
      </c>
      <c r="EE8" s="68">
        <v>0</v>
      </c>
      <c r="EF8" s="68">
        <v>2153964</v>
      </c>
      <c r="EG8" s="68">
        <v>0</v>
      </c>
      <c r="EH8" s="68">
        <v>0</v>
      </c>
      <c r="EI8" s="68">
        <v>0</v>
      </c>
      <c r="EJ8" s="68">
        <v>141799</v>
      </c>
      <c r="EK8" s="68">
        <v>0</v>
      </c>
      <c r="EL8" s="68">
        <v>0</v>
      </c>
      <c r="EM8" s="68">
        <v>0</v>
      </c>
      <c r="EN8" s="68">
        <v>0</v>
      </c>
      <c r="EO8" s="68">
        <v>141799</v>
      </c>
      <c r="EP8" s="68">
        <v>0</v>
      </c>
      <c r="EQ8" s="68">
        <v>2026165</v>
      </c>
      <c r="ER8" s="68">
        <v>138227</v>
      </c>
      <c r="ES8" s="68">
        <v>2164392</v>
      </c>
      <c r="ET8" s="68">
        <v>0</v>
      </c>
      <c r="EU8" s="68">
        <v>0</v>
      </c>
      <c r="EV8" s="68">
        <v>1983950</v>
      </c>
      <c r="EW8" s="68">
        <v>28215</v>
      </c>
      <c r="EX8" s="68">
        <v>2012165</v>
      </c>
      <c r="EY8" s="68">
        <v>0</v>
      </c>
      <c r="EZ8" s="68">
        <v>29848003</v>
      </c>
      <c r="FA8" s="68">
        <v>5564</v>
      </c>
      <c r="FB8" s="68">
        <v>29853567</v>
      </c>
      <c r="FC8" s="68">
        <v>0</v>
      </c>
      <c r="FD8" s="68">
        <v>0</v>
      </c>
      <c r="FE8" s="68">
        <v>29848003</v>
      </c>
      <c r="FF8" s="68">
        <v>798</v>
      </c>
      <c r="FG8" s="68">
        <v>29848801</v>
      </c>
      <c r="FH8" s="68">
        <v>0</v>
      </c>
      <c r="FI8" s="68">
        <v>0</v>
      </c>
      <c r="FJ8" s="68">
        <v>0</v>
      </c>
      <c r="FK8" s="68">
        <v>0</v>
      </c>
      <c r="FL8" s="68">
        <v>0</v>
      </c>
      <c r="FM8" s="68">
        <v>0</v>
      </c>
      <c r="FN8" s="68">
        <v>0</v>
      </c>
      <c r="FO8" s="68">
        <v>0</v>
      </c>
      <c r="FP8" s="68">
        <v>0</v>
      </c>
      <c r="FQ8" s="68">
        <v>0</v>
      </c>
      <c r="FR8" s="68">
        <v>0</v>
      </c>
      <c r="FS8" s="68">
        <v>0</v>
      </c>
      <c r="FT8" s="68">
        <v>0</v>
      </c>
      <c r="FU8" s="68">
        <v>0</v>
      </c>
      <c r="FV8" s="68">
        <v>0</v>
      </c>
      <c r="FW8" s="68">
        <v>0</v>
      </c>
      <c r="FX8" s="68">
        <v>0</v>
      </c>
      <c r="FY8" s="68">
        <v>0</v>
      </c>
      <c r="FZ8" s="68">
        <v>0</v>
      </c>
      <c r="GA8" s="68">
        <v>0</v>
      </c>
      <c r="GB8" s="68">
        <v>0</v>
      </c>
      <c r="GC8" s="68">
        <v>0</v>
      </c>
      <c r="GD8" s="68">
        <v>0</v>
      </c>
      <c r="GE8" s="68">
        <v>0</v>
      </c>
      <c r="GF8" s="68">
        <v>0</v>
      </c>
      <c r="GG8" s="68">
        <v>0</v>
      </c>
      <c r="GH8" s="68">
        <v>0</v>
      </c>
      <c r="GI8" s="68">
        <v>0</v>
      </c>
      <c r="GJ8" s="68">
        <v>0</v>
      </c>
      <c r="GK8" s="68">
        <v>0</v>
      </c>
      <c r="GL8" s="68">
        <v>0</v>
      </c>
      <c r="GM8" s="68">
        <v>0</v>
      </c>
      <c r="GN8" s="68">
        <v>0</v>
      </c>
      <c r="GO8" s="68">
        <v>0</v>
      </c>
      <c r="GP8" s="68">
        <v>0</v>
      </c>
      <c r="GQ8" s="68">
        <v>0</v>
      </c>
      <c r="GR8" s="68">
        <v>0</v>
      </c>
      <c r="GS8" s="68">
        <v>0</v>
      </c>
      <c r="GT8" s="68">
        <v>0</v>
      </c>
      <c r="GU8" s="68">
        <v>0</v>
      </c>
      <c r="GV8" s="68">
        <v>0</v>
      </c>
      <c r="GW8" s="68">
        <v>0</v>
      </c>
      <c r="GX8" s="68">
        <v>0</v>
      </c>
      <c r="GY8" s="68">
        <v>0</v>
      </c>
      <c r="GZ8" s="68">
        <v>0</v>
      </c>
      <c r="HA8" s="68">
        <v>0</v>
      </c>
      <c r="HB8" s="68">
        <v>0</v>
      </c>
      <c r="HC8" s="68">
        <v>0</v>
      </c>
      <c r="HD8" s="68">
        <v>0</v>
      </c>
      <c r="HE8" s="68">
        <v>0</v>
      </c>
      <c r="HF8" s="68">
        <v>0</v>
      </c>
      <c r="HG8" s="68">
        <v>0</v>
      </c>
      <c r="HH8" s="68">
        <v>0</v>
      </c>
      <c r="HI8" s="68">
        <v>0</v>
      </c>
      <c r="HJ8" s="68">
        <v>0</v>
      </c>
    </row>
    <row r="9" spans="1:218">
      <c r="A9" s="12" t="str">
        <f>T("272019")</f>
        <v>272019</v>
      </c>
      <c r="B9" s="12" t="s">
        <v>35</v>
      </c>
      <c r="C9" s="69">
        <v>140538413</v>
      </c>
      <c r="D9" s="69">
        <v>1769816</v>
      </c>
      <c r="E9" s="69">
        <v>142393498</v>
      </c>
      <c r="F9" s="69">
        <v>2362798</v>
      </c>
      <c r="G9" s="69">
        <v>0</v>
      </c>
      <c r="H9" s="69">
        <v>139635387</v>
      </c>
      <c r="I9" s="69">
        <v>710915</v>
      </c>
      <c r="J9" s="69">
        <v>140431571</v>
      </c>
      <c r="K9" s="69">
        <v>2355710</v>
      </c>
      <c r="L9" s="69">
        <v>140538413</v>
      </c>
      <c r="M9" s="69">
        <v>1769816</v>
      </c>
      <c r="N9" s="69">
        <v>142393498</v>
      </c>
      <c r="O9" s="69">
        <v>2362798</v>
      </c>
      <c r="P9" s="69">
        <v>0</v>
      </c>
      <c r="Q9" s="69">
        <v>139635387</v>
      </c>
      <c r="R9" s="69">
        <v>710915</v>
      </c>
      <c r="S9" s="69">
        <v>140431571</v>
      </c>
      <c r="T9" s="69">
        <v>2355710</v>
      </c>
      <c r="U9" s="69">
        <v>73327832</v>
      </c>
      <c r="V9" s="69">
        <v>1196577</v>
      </c>
      <c r="W9" s="69">
        <v>74524409</v>
      </c>
      <c r="X9" s="69">
        <v>2362798</v>
      </c>
      <c r="Y9" s="69">
        <v>0</v>
      </c>
      <c r="Z9" s="69">
        <v>72735008</v>
      </c>
      <c r="AA9" s="69">
        <v>443483</v>
      </c>
      <c r="AB9" s="69">
        <v>73178491</v>
      </c>
      <c r="AC9" s="69">
        <v>2355710</v>
      </c>
      <c r="AD9" s="69">
        <v>1356934</v>
      </c>
      <c r="AE9" s="69">
        <v>28016</v>
      </c>
      <c r="AF9" s="69">
        <v>1384950</v>
      </c>
      <c r="AG9" s="69">
        <v>0</v>
      </c>
      <c r="AH9" s="69">
        <v>0</v>
      </c>
      <c r="AI9" s="69">
        <v>1344680</v>
      </c>
      <c r="AJ9" s="69">
        <v>10739</v>
      </c>
      <c r="AK9" s="69">
        <v>1355419</v>
      </c>
      <c r="AL9" s="69">
        <v>0</v>
      </c>
      <c r="AM9" s="69">
        <v>60849042</v>
      </c>
      <c r="AN9" s="69">
        <v>1101171</v>
      </c>
      <c r="AO9" s="69">
        <v>61950213</v>
      </c>
      <c r="AP9" s="69">
        <v>0</v>
      </c>
      <c r="AQ9" s="69">
        <v>0</v>
      </c>
      <c r="AR9" s="69">
        <v>60295431</v>
      </c>
      <c r="AS9" s="69">
        <v>422120</v>
      </c>
      <c r="AT9" s="69">
        <v>60717551</v>
      </c>
      <c r="AU9" s="69">
        <v>0</v>
      </c>
      <c r="AV9" s="69">
        <v>414024</v>
      </c>
      <c r="AW9" s="69">
        <v>0</v>
      </c>
      <c r="AX9" s="69">
        <v>414024</v>
      </c>
      <c r="AY9" s="69">
        <v>0</v>
      </c>
      <c r="AZ9" s="69">
        <v>0</v>
      </c>
      <c r="BA9" s="69">
        <v>414024</v>
      </c>
      <c r="BB9" s="69">
        <v>0</v>
      </c>
      <c r="BC9" s="69">
        <v>414024</v>
      </c>
      <c r="BD9" s="69">
        <v>0</v>
      </c>
      <c r="BE9" s="69">
        <v>2449306</v>
      </c>
      <c r="BF9" s="69">
        <v>15251</v>
      </c>
      <c r="BG9" s="69">
        <v>2464557</v>
      </c>
      <c r="BH9" s="69">
        <v>0</v>
      </c>
      <c r="BI9" s="69">
        <v>0</v>
      </c>
      <c r="BJ9" s="69">
        <v>2444659</v>
      </c>
      <c r="BK9" s="69">
        <v>2404</v>
      </c>
      <c r="BL9" s="69">
        <v>2447063</v>
      </c>
      <c r="BM9" s="69">
        <v>0</v>
      </c>
      <c r="BN9" s="69">
        <v>8672550</v>
      </c>
      <c r="BO9" s="69">
        <v>52139</v>
      </c>
      <c r="BP9" s="69">
        <v>8724689</v>
      </c>
      <c r="BQ9" s="69">
        <v>2362798</v>
      </c>
      <c r="BR9" s="69">
        <v>0</v>
      </c>
      <c r="BS9" s="69">
        <v>8650238</v>
      </c>
      <c r="BT9" s="69">
        <v>8220</v>
      </c>
      <c r="BU9" s="69">
        <v>8658458</v>
      </c>
      <c r="BV9" s="69">
        <v>2355710</v>
      </c>
      <c r="BW9" s="69">
        <v>59688983</v>
      </c>
      <c r="BX9" s="69">
        <v>513638</v>
      </c>
      <c r="BY9" s="69">
        <v>60202621</v>
      </c>
      <c r="BZ9" s="69">
        <v>0</v>
      </c>
      <c r="CA9" s="69">
        <v>0</v>
      </c>
      <c r="CB9" s="69">
        <v>59399427</v>
      </c>
      <c r="CC9" s="69">
        <v>251555</v>
      </c>
      <c r="CD9" s="69">
        <v>59650982</v>
      </c>
      <c r="CE9" s="69">
        <v>0</v>
      </c>
      <c r="CF9" s="69">
        <v>58797494</v>
      </c>
      <c r="CG9" s="69">
        <v>513638</v>
      </c>
      <c r="CH9" s="69">
        <v>59311132</v>
      </c>
      <c r="CI9" s="69">
        <v>0</v>
      </c>
      <c r="CJ9" s="69">
        <v>0</v>
      </c>
      <c r="CK9" s="69">
        <v>58507938</v>
      </c>
      <c r="CL9" s="69">
        <v>251555</v>
      </c>
      <c r="CM9" s="69">
        <v>58759493</v>
      </c>
      <c r="CN9" s="69">
        <v>0</v>
      </c>
      <c r="CO9" s="69">
        <v>22976950</v>
      </c>
      <c r="CP9" s="69">
        <v>228006</v>
      </c>
      <c r="CQ9" s="69">
        <v>23204956</v>
      </c>
      <c r="CR9" s="69">
        <v>0</v>
      </c>
      <c r="CS9" s="69">
        <v>0</v>
      </c>
      <c r="CT9" s="69">
        <v>22840952</v>
      </c>
      <c r="CU9" s="69">
        <v>119391</v>
      </c>
      <c r="CV9" s="69">
        <v>22960343</v>
      </c>
      <c r="CW9" s="69">
        <v>0</v>
      </c>
      <c r="CX9" s="69">
        <v>24610497</v>
      </c>
      <c r="CY9" s="69">
        <v>241221</v>
      </c>
      <c r="CZ9" s="69">
        <v>24851718</v>
      </c>
      <c r="DA9" s="69">
        <v>0</v>
      </c>
      <c r="DB9" s="69">
        <v>0</v>
      </c>
      <c r="DC9" s="69">
        <v>24463543</v>
      </c>
      <c r="DD9" s="69">
        <v>126311</v>
      </c>
      <c r="DE9" s="69">
        <v>24589854</v>
      </c>
      <c r="DF9" s="69">
        <v>0</v>
      </c>
      <c r="DG9" s="69">
        <v>11210047</v>
      </c>
      <c r="DH9" s="69">
        <v>44411</v>
      </c>
      <c r="DI9" s="69">
        <v>11254458</v>
      </c>
      <c r="DJ9" s="69">
        <v>0</v>
      </c>
      <c r="DK9" s="69">
        <v>0</v>
      </c>
      <c r="DL9" s="69">
        <v>11203443</v>
      </c>
      <c r="DM9" s="69">
        <v>5853</v>
      </c>
      <c r="DN9" s="69">
        <v>11209296</v>
      </c>
      <c r="DO9" s="69">
        <v>0</v>
      </c>
      <c r="DP9" s="69">
        <v>891489</v>
      </c>
      <c r="DQ9" s="69">
        <v>0</v>
      </c>
      <c r="DR9" s="69">
        <v>891489</v>
      </c>
      <c r="DS9" s="69">
        <v>0</v>
      </c>
      <c r="DT9" s="69">
        <v>0</v>
      </c>
      <c r="DU9" s="69">
        <v>891489</v>
      </c>
      <c r="DV9" s="69">
        <v>0</v>
      </c>
      <c r="DW9" s="69">
        <v>891489</v>
      </c>
      <c r="DX9" s="69">
        <v>0</v>
      </c>
      <c r="DY9" s="69">
        <v>0</v>
      </c>
      <c r="DZ9" s="69">
        <v>0</v>
      </c>
      <c r="EA9" s="69">
        <v>1487627</v>
      </c>
      <c r="EB9" s="69">
        <v>0</v>
      </c>
      <c r="EC9" s="69">
        <v>0</v>
      </c>
      <c r="ED9" s="69">
        <v>0</v>
      </c>
      <c r="EE9" s="69">
        <v>0</v>
      </c>
      <c r="EF9" s="69">
        <v>1423918</v>
      </c>
      <c r="EG9" s="69">
        <v>0</v>
      </c>
      <c r="EH9" s="69">
        <v>0</v>
      </c>
      <c r="EI9" s="69">
        <v>0</v>
      </c>
      <c r="EJ9" s="69">
        <v>85269</v>
      </c>
      <c r="EK9" s="69">
        <v>0</v>
      </c>
      <c r="EL9" s="69">
        <v>0</v>
      </c>
      <c r="EM9" s="69">
        <v>0</v>
      </c>
      <c r="EN9" s="69">
        <v>0</v>
      </c>
      <c r="EO9" s="69">
        <v>85269</v>
      </c>
      <c r="EP9" s="69">
        <v>0</v>
      </c>
      <c r="EQ9" s="69">
        <v>1343418</v>
      </c>
      <c r="ER9" s="69">
        <v>58940</v>
      </c>
      <c r="ES9" s="69">
        <v>1402358</v>
      </c>
      <c r="ET9" s="69">
        <v>0</v>
      </c>
      <c r="EU9" s="69">
        <v>0</v>
      </c>
      <c r="EV9" s="69">
        <v>1322772</v>
      </c>
      <c r="EW9" s="69">
        <v>15877</v>
      </c>
      <c r="EX9" s="69">
        <v>1338649</v>
      </c>
      <c r="EY9" s="69">
        <v>0</v>
      </c>
      <c r="EZ9" s="69">
        <v>6178180</v>
      </c>
      <c r="FA9" s="69">
        <v>61</v>
      </c>
      <c r="FB9" s="69">
        <v>6178241</v>
      </c>
      <c r="FC9" s="69">
        <v>0</v>
      </c>
      <c r="FD9" s="69">
        <v>0</v>
      </c>
      <c r="FE9" s="69">
        <v>6178180</v>
      </c>
      <c r="FF9" s="69">
        <v>0</v>
      </c>
      <c r="FG9" s="69">
        <v>6178180</v>
      </c>
      <c r="FH9" s="69">
        <v>0</v>
      </c>
      <c r="FI9" s="69">
        <v>0</v>
      </c>
      <c r="FJ9" s="69">
        <v>0</v>
      </c>
      <c r="FK9" s="69">
        <v>0</v>
      </c>
      <c r="FL9" s="69">
        <v>0</v>
      </c>
      <c r="FM9" s="69">
        <v>0</v>
      </c>
      <c r="FN9" s="69">
        <v>0</v>
      </c>
      <c r="FO9" s="69">
        <v>0</v>
      </c>
      <c r="FP9" s="69">
        <v>0</v>
      </c>
      <c r="FQ9" s="69">
        <v>0</v>
      </c>
      <c r="FR9" s="69">
        <v>0</v>
      </c>
      <c r="FS9" s="69">
        <v>600</v>
      </c>
      <c r="FT9" s="69">
        <v>600</v>
      </c>
      <c r="FU9" s="69">
        <v>0</v>
      </c>
      <c r="FV9" s="69">
        <v>0</v>
      </c>
      <c r="FW9" s="69">
        <v>0</v>
      </c>
      <c r="FX9" s="69">
        <v>0</v>
      </c>
      <c r="FY9" s="69">
        <v>0</v>
      </c>
      <c r="FZ9" s="69">
        <v>0</v>
      </c>
      <c r="GA9" s="69">
        <v>0</v>
      </c>
      <c r="GB9" s="69">
        <v>0</v>
      </c>
      <c r="GC9" s="69">
        <v>0</v>
      </c>
      <c r="GD9" s="69">
        <v>0</v>
      </c>
      <c r="GE9" s="69">
        <v>0</v>
      </c>
      <c r="GF9" s="69">
        <v>0</v>
      </c>
      <c r="GG9" s="69">
        <v>0</v>
      </c>
      <c r="GH9" s="69">
        <v>0</v>
      </c>
      <c r="GI9" s="69">
        <v>0</v>
      </c>
      <c r="GJ9" s="69">
        <v>0</v>
      </c>
      <c r="GK9" s="69">
        <v>600</v>
      </c>
      <c r="GL9" s="69">
        <v>600</v>
      </c>
      <c r="GM9" s="69">
        <v>0</v>
      </c>
      <c r="GN9" s="69">
        <v>0</v>
      </c>
      <c r="GO9" s="69">
        <v>0</v>
      </c>
      <c r="GP9" s="69">
        <v>0</v>
      </c>
      <c r="GQ9" s="69">
        <v>0</v>
      </c>
      <c r="GR9" s="69">
        <v>0</v>
      </c>
      <c r="GS9" s="69">
        <v>0</v>
      </c>
      <c r="GT9" s="69">
        <v>0</v>
      </c>
      <c r="GU9" s="69">
        <v>0</v>
      </c>
      <c r="GV9" s="69">
        <v>0</v>
      </c>
      <c r="GW9" s="69">
        <v>0</v>
      </c>
      <c r="GX9" s="69">
        <v>0</v>
      </c>
      <c r="GY9" s="69">
        <v>0</v>
      </c>
      <c r="GZ9" s="69">
        <v>0</v>
      </c>
      <c r="HA9" s="69">
        <v>0</v>
      </c>
      <c r="HB9" s="69">
        <v>0</v>
      </c>
      <c r="HC9" s="69">
        <v>0</v>
      </c>
      <c r="HD9" s="69">
        <v>0</v>
      </c>
      <c r="HE9" s="69">
        <v>0</v>
      </c>
      <c r="HF9" s="69">
        <v>0</v>
      </c>
      <c r="HG9" s="69">
        <v>0</v>
      </c>
      <c r="HH9" s="69">
        <v>0</v>
      </c>
      <c r="HI9" s="69">
        <v>0</v>
      </c>
      <c r="HJ9" s="69">
        <v>0</v>
      </c>
    </row>
    <row r="10" spans="1:218">
      <c r="A10" s="12" t="str">
        <f>T("272027")</f>
        <v>272027</v>
      </c>
      <c r="B10" s="12" t="s">
        <v>41</v>
      </c>
      <c r="C10" s="69">
        <v>23293392</v>
      </c>
      <c r="D10" s="69">
        <v>254808</v>
      </c>
      <c r="E10" s="69">
        <v>23573818</v>
      </c>
      <c r="F10" s="69">
        <v>180682</v>
      </c>
      <c r="G10" s="69">
        <v>0</v>
      </c>
      <c r="H10" s="69">
        <v>23162771</v>
      </c>
      <c r="I10" s="69">
        <v>135602</v>
      </c>
      <c r="J10" s="69">
        <v>23323991</v>
      </c>
      <c r="K10" s="69">
        <v>180682</v>
      </c>
      <c r="L10" s="69">
        <v>23293392</v>
      </c>
      <c r="M10" s="69">
        <v>254808</v>
      </c>
      <c r="N10" s="69">
        <v>23573818</v>
      </c>
      <c r="O10" s="69">
        <v>180682</v>
      </c>
      <c r="P10" s="69">
        <v>0</v>
      </c>
      <c r="Q10" s="69">
        <v>23162771</v>
      </c>
      <c r="R10" s="69">
        <v>135602</v>
      </c>
      <c r="S10" s="69">
        <v>23323991</v>
      </c>
      <c r="T10" s="69">
        <v>180682</v>
      </c>
      <c r="U10" s="69">
        <v>10930443</v>
      </c>
      <c r="V10" s="69">
        <v>158795</v>
      </c>
      <c r="W10" s="69">
        <v>11089238</v>
      </c>
      <c r="X10" s="69">
        <v>180682</v>
      </c>
      <c r="Y10" s="69">
        <v>0</v>
      </c>
      <c r="Z10" s="69">
        <v>10851189</v>
      </c>
      <c r="AA10" s="69">
        <v>81140</v>
      </c>
      <c r="AB10" s="69">
        <v>10932329</v>
      </c>
      <c r="AC10" s="69">
        <v>180682</v>
      </c>
      <c r="AD10" s="69">
        <v>308382</v>
      </c>
      <c r="AE10" s="69">
        <v>6011</v>
      </c>
      <c r="AF10" s="69">
        <v>314393</v>
      </c>
      <c r="AG10" s="69">
        <v>0</v>
      </c>
      <c r="AH10" s="69">
        <v>0</v>
      </c>
      <c r="AI10" s="69">
        <v>305769</v>
      </c>
      <c r="AJ10" s="69">
        <v>3082</v>
      </c>
      <c r="AK10" s="69">
        <v>308851</v>
      </c>
      <c r="AL10" s="69">
        <v>0</v>
      </c>
      <c r="AM10" s="69">
        <v>9153282</v>
      </c>
      <c r="AN10" s="69">
        <v>148299</v>
      </c>
      <c r="AO10" s="69">
        <v>9301581</v>
      </c>
      <c r="AP10" s="69">
        <v>0</v>
      </c>
      <c r="AQ10" s="69">
        <v>0</v>
      </c>
      <c r="AR10" s="69">
        <v>9075726</v>
      </c>
      <c r="AS10" s="69">
        <v>76056</v>
      </c>
      <c r="AT10" s="69">
        <v>9151782</v>
      </c>
      <c r="AU10" s="69">
        <v>0</v>
      </c>
      <c r="AV10" s="69">
        <v>91102</v>
      </c>
      <c r="AW10" s="69">
        <v>0</v>
      </c>
      <c r="AX10" s="69">
        <v>91102</v>
      </c>
      <c r="AY10" s="69">
        <v>0</v>
      </c>
      <c r="AZ10" s="69">
        <v>0</v>
      </c>
      <c r="BA10" s="69">
        <v>91102</v>
      </c>
      <c r="BB10" s="69">
        <v>0</v>
      </c>
      <c r="BC10" s="69">
        <v>91102</v>
      </c>
      <c r="BD10" s="69">
        <v>0</v>
      </c>
      <c r="BE10" s="69">
        <v>452345</v>
      </c>
      <c r="BF10" s="69">
        <v>3164</v>
      </c>
      <c r="BG10" s="69">
        <v>455509</v>
      </c>
      <c r="BH10" s="69">
        <v>0</v>
      </c>
      <c r="BI10" s="69">
        <v>0</v>
      </c>
      <c r="BJ10" s="69">
        <v>449721</v>
      </c>
      <c r="BK10" s="69">
        <v>1238</v>
      </c>
      <c r="BL10" s="69">
        <v>450959</v>
      </c>
      <c r="BM10" s="69">
        <v>0</v>
      </c>
      <c r="BN10" s="69">
        <v>1016434</v>
      </c>
      <c r="BO10" s="69">
        <v>1321</v>
      </c>
      <c r="BP10" s="69">
        <v>1017755</v>
      </c>
      <c r="BQ10" s="69">
        <v>180682</v>
      </c>
      <c r="BR10" s="69">
        <v>0</v>
      </c>
      <c r="BS10" s="69">
        <v>1019973</v>
      </c>
      <c r="BT10" s="69">
        <v>764</v>
      </c>
      <c r="BU10" s="69">
        <v>1020737</v>
      </c>
      <c r="BV10" s="69">
        <v>180682</v>
      </c>
      <c r="BW10" s="69">
        <v>10277116</v>
      </c>
      <c r="BX10" s="69">
        <v>83101</v>
      </c>
      <c r="BY10" s="69">
        <v>10360217</v>
      </c>
      <c r="BZ10" s="69">
        <v>0</v>
      </c>
      <c r="CA10" s="69">
        <v>0</v>
      </c>
      <c r="CB10" s="69">
        <v>10231638</v>
      </c>
      <c r="CC10" s="69">
        <v>49189</v>
      </c>
      <c r="CD10" s="69">
        <v>10280827</v>
      </c>
      <c r="CE10" s="69">
        <v>0</v>
      </c>
      <c r="CF10" s="69">
        <v>9983645</v>
      </c>
      <c r="CG10" s="69">
        <v>83101</v>
      </c>
      <c r="CH10" s="69">
        <v>10066746</v>
      </c>
      <c r="CI10" s="69">
        <v>0</v>
      </c>
      <c r="CJ10" s="69">
        <v>0</v>
      </c>
      <c r="CK10" s="69">
        <v>9938167</v>
      </c>
      <c r="CL10" s="69">
        <v>49189</v>
      </c>
      <c r="CM10" s="69">
        <v>9987356</v>
      </c>
      <c r="CN10" s="69">
        <v>0</v>
      </c>
      <c r="CO10" s="69">
        <v>4091524</v>
      </c>
      <c r="CP10" s="69">
        <v>40615</v>
      </c>
      <c r="CQ10" s="69">
        <v>4132139</v>
      </c>
      <c r="CR10" s="69">
        <v>0</v>
      </c>
      <c r="CS10" s="69">
        <v>0</v>
      </c>
      <c r="CT10" s="69">
        <v>4073794</v>
      </c>
      <c r="CU10" s="69">
        <v>23924</v>
      </c>
      <c r="CV10" s="69">
        <v>4097718</v>
      </c>
      <c r="CW10" s="69">
        <v>0</v>
      </c>
      <c r="CX10" s="69">
        <v>4422765</v>
      </c>
      <c r="CY10" s="69">
        <v>41713</v>
      </c>
      <c r="CZ10" s="69">
        <v>4464478</v>
      </c>
      <c r="DA10" s="69">
        <v>0</v>
      </c>
      <c r="DB10" s="69">
        <v>0</v>
      </c>
      <c r="DC10" s="69">
        <v>4403598</v>
      </c>
      <c r="DD10" s="69">
        <v>24569</v>
      </c>
      <c r="DE10" s="69">
        <v>4428167</v>
      </c>
      <c r="DF10" s="69">
        <v>0</v>
      </c>
      <c r="DG10" s="69">
        <v>1469356</v>
      </c>
      <c r="DH10" s="69">
        <v>773</v>
      </c>
      <c r="DI10" s="69">
        <v>1470129</v>
      </c>
      <c r="DJ10" s="69">
        <v>0</v>
      </c>
      <c r="DK10" s="69">
        <v>0</v>
      </c>
      <c r="DL10" s="69">
        <v>1460775</v>
      </c>
      <c r="DM10" s="69">
        <v>696</v>
      </c>
      <c r="DN10" s="69">
        <v>1461471</v>
      </c>
      <c r="DO10" s="69">
        <v>0</v>
      </c>
      <c r="DP10" s="69">
        <v>293471</v>
      </c>
      <c r="DQ10" s="69">
        <v>0</v>
      </c>
      <c r="DR10" s="69">
        <v>293471</v>
      </c>
      <c r="DS10" s="69">
        <v>0</v>
      </c>
      <c r="DT10" s="69">
        <v>0</v>
      </c>
      <c r="DU10" s="69">
        <v>293471</v>
      </c>
      <c r="DV10" s="69">
        <v>0</v>
      </c>
      <c r="DW10" s="69">
        <v>293471</v>
      </c>
      <c r="DX10" s="69">
        <v>0</v>
      </c>
      <c r="DY10" s="69">
        <v>0</v>
      </c>
      <c r="DZ10" s="69">
        <v>0</v>
      </c>
      <c r="EA10" s="69">
        <v>501435</v>
      </c>
      <c r="EB10" s="69">
        <v>0</v>
      </c>
      <c r="EC10" s="69">
        <v>0</v>
      </c>
      <c r="ED10" s="69">
        <v>0</v>
      </c>
      <c r="EE10" s="69">
        <v>0</v>
      </c>
      <c r="EF10" s="69">
        <v>487907</v>
      </c>
      <c r="EG10" s="69">
        <v>0</v>
      </c>
      <c r="EH10" s="69">
        <v>0</v>
      </c>
      <c r="EI10" s="69">
        <v>0</v>
      </c>
      <c r="EJ10" s="69">
        <v>25618</v>
      </c>
      <c r="EK10" s="69">
        <v>0</v>
      </c>
      <c r="EL10" s="69">
        <v>0</v>
      </c>
      <c r="EM10" s="69">
        <v>0</v>
      </c>
      <c r="EN10" s="69">
        <v>0</v>
      </c>
      <c r="EO10" s="69">
        <v>25618</v>
      </c>
      <c r="EP10" s="69">
        <v>0</v>
      </c>
      <c r="EQ10" s="69">
        <v>462905</v>
      </c>
      <c r="ER10" s="69">
        <v>12912</v>
      </c>
      <c r="ES10" s="69">
        <v>475817</v>
      </c>
      <c r="ET10" s="69">
        <v>0</v>
      </c>
      <c r="EU10" s="69">
        <v>0</v>
      </c>
      <c r="EV10" s="69">
        <v>457016</v>
      </c>
      <c r="EW10" s="69">
        <v>5273</v>
      </c>
      <c r="EX10" s="69">
        <v>462289</v>
      </c>
      <c r="EY10" s="69">
        <v>0</v>
      </c>
      <c r="EZ10" s="69">
        <v>1622928</v>
      </c>
      <c r="FA10" s="69">
        <v>0</v>
      </c>
      <c r="FB10" s="69">
        <v>1622928</v>
      </c>
      <c r="FC10" s="69">
        <v>0</v>
      </c>
      <c r="FD10" s="69">
        <v>0</v>
      </c>
      <c r="FE10" s="69">
        <v>1622928</v>
      </c>
      <c r="FF10" s="69">
        <v>0</v>
      </c>
      <c r="FG10" s="69">
        <v>1622928</v>
      </c>
      <c r="FH10" s="69">
        <v>0</v>
      </c>
      <c r="FI10" s="69">
        <v>0</v>
      </c>
      <c r="FJ10" s="69">
        <v>0</v>
      </c>
      <c r="FK10" s="69">
        <v>0</v>
      </c>
      <c r="FL10" s="69">
        <v>0</v>
      </c>
      <c r="FM10" s="69">
        <v>0</v>
      </c>
      <c r="FN10" s="69">
        <v>0</v>
      </c>
      <c r="FO10" s="69">
        <v>0</v>
      </c>
      <c r="FP10" s="69">
        <v>0</v>
      </c>
      <c r="FQ10" s="69">
        <v>0</v>
      </c>
      <c r="FR10" s="69">
        <v>0</v>
      </c>
      <c r="FS10" s="69">
        <v>0</v>
      </c>
      <c r="FT10" s="69">
        <v>0</v>
      </c>
      <c r="FU10" s="69">
        <v>0</v>
      </c>
      <c r="FV10" s="69">
        <v>0</v>
      </c>
      <c r="FW10" s="69">
        <v>0</v>
      </c>
      <c r="FX10" s="69">
        <v>0</v>
      </c>
      <c r="FY10" s="69">
        <v>0</v>
      </c>
      <c r="FZ10" s="69">
        <v>0</v>
      </c>
      <c r="GA10" s="69">
        <v>0</v>
      </c>
      <c r="GB10" s="69">
        <v>0</v>
      </c>
      <c r="GC10" s="69">
        <v>0</v>
      </c>
      <c r="GD10" s="69">
        <v>0</v>
      </c>
      <c r="GE10" s="69">
        <v>0</v>
      </c>
      <c r="GF10" s="69">
        <v>0</v>
      </c>
      <c r="GG10" s="69">
        <v>0</v>
      </c>
      <c r="GH10" s="69">
        <v>0</v>
      </c>
      <c r="GI10" s="69">
        <v>0</v>
      </c>
      <c r="GJ10" s="69">
        <v>0</v>
      </c>
      <c r="GK10" s="69">
        <v>0</v>
      </c>
      <c r="GL10" s="69">
        <v>0</v>
      </c>
      <c r="GM10" s="69">
        <v>0</v>
      </c>
      <c r="GN10" s="69">
        <v>0</v>
      </c>
      <c r="GO10" s="69">
        <v>0</v>
      </c>
      <c r="GP10" s="69">
        <v>0</v>
      </c>
      <c r="GQ10" s="69">
        <v>0</v>
      </c>
      <c r="GR10" s="69">
        <v>0</v>
      </c>
      <c r="GS10" s="69">
        <v>0</v>
      </c>
      <c r="GT10" s="69">
        <v>0</v>
      </c>
      <c r="GU10" s="69">
        <v>0</v>
      </c>
      <c r="GV10" s="69">
        <v>0</v>
      </c>
      <c r="GW10" s="69">
        <v>0</v>
      </c>
      <c r="GX10" s="69">
        <v>0</v>
      </c>
      <c r="GY10" s="69">
        <v>0</v>
      </c>
      <c r="GZ10" s="69">
        <v>0</v>
      </c>
      <c r="HA10" s="69">
        <v>0</v>
      </c>
      <c r="HB10" s="69">
        <v>0</v>
      </c>
      <c r="HC10" s="69">
        <v>0</v>
      </c>
      <c r="HD10" s="69">
        <v>0</v>
      </c>
      <c r="HE10" s="69">
        <v>0</v>
      </c>
      <c r="HF10" s="69">
        <v>0</v>
      </c>
      <c r="HG10" s="69">
        <v>0</v>
      </c>
      <c r="HH10" s="69">
        <v>0</v>
      </c>
      <c r="HI10" s="69">
        <v>0</v>
      </c>
      <c r="HJ10" s="69">
        <v>0</v>
      </c>
    </row>
    <row r="11" spans="1:218">
      <c r="A11" s="12" t="str">
        <f>T("272035")</f>
        <v>272035</v>
      </c>
      <c r="B11" s="12" t="s">
        <v>37</v>
      </c>
      <c r="C11" s="69">
        <v>64587685</v>
      </c>
      <c r="D11" s="69">
        <v>1313489</v>
      </c>
      <c r="E11" s="69">
        <v>65924760</v>
      </c>
      <c r="F11" s="69">
        <v>987744</v>
      </c>
      <c r="G11" s="69">
        <v>0</v>
      </c>
      <c r="H11" s="69">
        <v>64165358</v>
      </c>
      <c r="I11" s="69">
        <v>420065</v>
      </c>
      <c r="J11" s="69">
        <v>64609009</v>
      </c>
      <c r="K11" s="69">
        <v>990295</v>
      </c>
      <c r="L11" s="69">
        <v>64587685</v>
      </c>
      <c r="M11" s="69">
        <v>1313489</v>
      </c>
      <c r="N11" s="69">
        <v>65924760</v>
      </c>
      <c r="O11" s="69">
        <v>987744</v>
      </c>
      <c r="P11" s="69">
        <v>0</v>
      </c>
      <c r="Q11" s="69">
        <v>64165358</v>
      </c>
      <c r="R11" s="69">
        <v>420065</v>
      </c>
      <c r="S11" s="69">
        <v>64609009</v>
      </c>
      <c r="T11" s="69">
        <v>990295</v>
      </c>
      <c r="U11" s="69">
        <v>35286910</v>
      </c>
      <c r="V11" s="69">
        <v>799396</v>
      </c>
      <c r="W11" s="69">
        <v>36086306</v>
      </c>
      <c r="X11" s="69">
        <v>987744</v>
      </c>
      <c r="Y11" s="69">
        <v>0</v>
      </c>
      <c r="Z11" s="69">
        <v>35004664</v>
      </c>
      <c r="AA11" s="69">
        <v>242327</v>
      </c>
      <c r="AB11" s="69">
        <v>35246991</v>
      </c>
      <c r="AC11" s="69">
        <v>990295</v>
      </c>
      <c r="AD11" s="69">
        <v>687649</v>
      </c>
      <c r="AE11" s="69">
        <v>15481</v>
      </c>
      <c r="AF11" s="69">
        <v>703130</v>
      </c>
      <c r="AG11" s="69">
        <v>0</v>
      </c>
      <c r="AH11" s="69">
        <v>0</v>
      </c>
      <c r="AI11" s="69">
        <v>682019</v>
      </c>
      <c r="AJ11" s="69">
        <v>4683</v>
      </c>
      <c r="AK11" s="69">
        <v>686702</v>
      </c>
      <c r="AL11" s="69">
        <v>0</v>
      </c>
      <c r="AM11" s="69">
        <v>30547086</v>
      </c>
      <c r="AN11" s="69">
        <v>747455</v>
      </c>
      <c r="AO11" s="69">
        <v>31294541</v>
      </c>
      <c r="AP11" s="69">
        <v>0</v>
      </c>
      <c r="AQ11" s="69">
        <v>0</v>
      </c>
      <c r="AR11" s="69">
        <v>30265065</v>
      </c>
      <c r="AS11" s="69">
        <v>226094</v>
      </c>
      <c r="AT11" s="69">
        <v>30491159</v>
      </c>
      <c r="AU11" s="69">
        <v>0</v>
      </c>
      <c r="AV11" s="69">
        <v>307360</v>
      </c>
      <c r="AW11" s="69">
        <v>0</v>
      </c>
      <c r="AX11" s="69">
        <v>307360</v>
      </c>
      <c r="AY11" s="69">
        <v>0</v>
      </c>
      <c r="AZ11" s="69">
        <v>0</v>
      </c>
      <c r="BA11" s="69">
        <v>307360</v>
      </c>
      <c r="BB11" s="69">
        <v>0</v>
      </c>
      <c r="BC11" s="69">
        <v>307360</v>
      </c>
      <c r="BD11" s="69">
        <v>0</v>
      </c>
      <c r="BE11" s="69">
        <v>1194264</v>
      </c>
      <c r="BF11" s="69">
        <v>29288</v>
      </c>
      <c r="BG11" s="69">
        <v>1223552</v>
      </c>
      <c r="BH11" s="69">
        <v>199044</v>
      </c>
      <c r="BI11" s="69">
        <v>0</v>
      </c>
      <c r="BJ11" s="69">
        <v>1185707</v>
      </c>
      <c r="BK11" s="69">
        <v>7690</v>
      </c>
      <c r="BL11" s="69">
        <v>1193397</v>
      </c>
      <c r="BM11" s="69">
        <v>197651</v>
      </c>
      <c r="BN11" s="69">
        <v>2857911</v>
      </c>
      <c r="BO11" s="69">
        <v>7172</v>
      </c>
      <c r="BP11" s="69">
        <v>2865083</v>
      </c>
      <c r="BQ11" s="69">
        <v>788700</v>
      </c>
      <c r="BR11" s="69">
        <v>0</v>
      </c>
      <c r="BS11" s="69">
        <v>2871873</v>
      </c>
      <c r="BT11" s="69">
        <v>3860</v>
      </c>
      <c r="BU11" s="69">
        <v>2875733</v>
      </c>
      <c r="BV11" s="69">
        <v>792644</v>
      </c>
      <c r="BW11" s="69">
        <v>25919501</v>
      </c>
      <c r="BX11" s="69">
        <v>487054</v>
      </c>
      <c r="BY11" s="69">
        <v>26406555</v>
      </c>
      <c r="BZ11" s="69">
        <v>0</v>
      </c>
      <c r="CA11" s="69">
        <v>0</v>
      </c>
      <c r="CB11" s="69">
        <v>25789344</v>
      </c>
      <c r="CC11" s="69">
        <v>172592</v>
      </c>
      <c r="CD11" s="69">
        <v>25961936</v>
      </c>
      <c r="CE11" s="69">
        <v>0</v>
      </c>
      <c r="CF11" s="69">
        <v>25724313</v>
      </c>
      <c r="CG11" s="69">
        <v>487054</v>
      </c>
      <c r="CH11" s="69">
        <v>26211367</v>
      </c>
      <c r="CI11" s="69">
        <v>0</v>
      </c>
      <c r="CJ11" s="69">
        <v>0</v>
      </c>
      <c r="CK11" s="69">
        <v>25594156</v>
      </c>
      <c r="CL11" s="69">
        <v>172592</v>
      </c>
      <c r="CM11" s="69">
        <v>25766748</v>
      </c>
      <c r="CN11" s="69">
        <v>0</v>
      </c>
      <c r="CO11" s="69">
        <v>10255227</v>
      </c>
      <c r="CP11" s="69">
        <v>204844</v>
      </c>
      <c r="CQ11" s="69">
        <v>10460071</v>
      </c>
      <c r="CR11" s="69">
        <v>0</v>
      </c>
      <c r="CS11" s="69">
        <v>0</v>
      </c>
      <c r="CT11" s="69">
        <v>10204103</v>
      </c>
      <c r="CU11" s="69">
        <v>72588</v>
      </c>
      <c r="CV11" s="69">
        <v>10276691</v>
      </c>
      <c r="CW11" s="69">
        <v>0</v>
      </c>
      <c r="CX11" s="69">
        <v>12798199</v>
      </c>
      <c r="CY11" s="69">
        <v>255645</v>
      </c>
      <c r="CZ11" s="69">
        <v>13053844</v>
      </c>
      <c r="DA11" s="69">
        <v>0</v>
      </c>
      <c r="DB11" s="69">
        <v>0</v>
      </c>
      <c r="DC11" s="69">
        <v>12734385</v>
      </c>
      <c r="DD11" s="69">
        <v>90590</v>
      </c>
      <c r="DE11" s="69">
        <v>12824975</v>
      </c>
      <c r="DF11" s="69">
        <v>0</v>
      </c>
      <c r="DG11" s="69">
        <v>2670887</v>
      </c>
      <c r="DH11" s="69">
        <v>26565</v>
      </c>
      <c r="DI11" s="69">
        <v>2697452</v>
      </c>
      <c r="DJ11" s="69">
        <v>0</v>
      </c>
      <c r="DK11" s="69">
        <v>0</v>
      </c>
      <c r="DL11" s="69">
        <v>2655668</v>
      </c>
      <c r="DM11" s="69">
        <v>9414</v>
      </c>
      <c r="DN11" s="69">
        <v>2665082</v>
      </c>
      <c r="DO11" s="69">
        <v>0</v>
      </c>
      <c r="DP11" s="69">
        <v>195188</v>
      </c>
      <c r="DQ11" s="69">
        <v>0</v>
      </c>
      <c r="DR11" s="69">
        <v>195188</v>
      </c>
      <c r="DS11" s="69">
        <v>0</v>
      </c>
      <c r="DT11" s="69">
        <v>0</v>
      </c>
      <c r="DU11" s="69">
        <v>195188</v>
      </c>
      <c r="DV11" s="69">
        <v>0</v>
      </c>
      <c r="DW11" s="69">
        <v>195188</v>
      </c>
      <c r="DX11" s="69">
        <v>0</v>
      </c>
      <c r="DY11" s="69">
        <v>0</v>
      </c>
      <c r="DZ11" s="69">
        <v>0</v>
      </c>
      <c r="EA11" s="69">
        <v>394167</v>
      </c>
      <c r="EB11" s="69">
        <v>0</v>
      </c>
      <c r="EC11" s="69">
        <v>0</v>
      </c>
      <c r="ED11" s="69">
        <v>0</v>
      </c>
      <c r="EE11" s="69">
        <v>0</v>
      </c>
      <c r="EF11" s="69">
        <v>362472</v>
      </c>
      <c r="EG11" s="69">
        <v>0</v>
      </c>
      <c r="EH11" s="69">
        <v>0</v>
      </c>
      <c r="EI11" s="69">
        <v>0</v>
      </c>
      <c r="EJ11" s="69">
        <v>23586</v>
      </c>
      <c r="EK11" s="69">
        <v>0</v>
      </c>
      <c r="EL11" s="69">
        <v>0</v>
      </c>
      <c r="EM11" s="69">
        <v>0</v>
      </c>
      <c r="EN11" s="69">
        <v>0</v>
      </c>
      <c r="EO11" s="69">
        <v>23586</v>
      </c>
      <c r="EP11" s="69">
        <v>0</v>
      </c>
      <c r="EQ11" s="69">
        <v>343712</v>
      </c>
      <c r="ER11" s="69">
        <v>26869</v>
      </c>
      <c r="ES11" s="69">
        <v>370581</v>
      </c>
      <c r="ET11" s="69">
        <v>0</v>
      </c>
      <c r="EU11" s="69">
        <v>0</v>
      </c>
      <c r="EV11" s="69">
        <v>333788</v>
      </c>
      <c r="EW11" s="69">
        <v>5098</v>
      </c>
      <c r="EX11" s="69">
        <v>338886</v>
      </c>
      <c r="EY11" s="69">
        <v>0</v>
      </c>
      <c r="EZ11" s="69">
        <v>3037562</v>
      </c>
      <c r="FA11" s="69">
        <v>170</v>
      </c>
      <c r="FB11" s="69">
        <v>3037732</v>
      </c>
      <c r="FC11" s="69">
        <v>0</v>
      </c>
      <c r="FD11" s="69">
        <v>0</v>
      </c>
      <c r="FE11" s="69">
        <v>3037562</v>
      </c>
      <c r="FF11" s="69">
        <v>48</v>
      </c>
      <c r="FG11" s="69">
        <v>3037610</v>
      </c>
      <c r="FH11" s="69">
        <v>0</v>
      </c>
      <c r="FI11" s="69">
        <v>0</v>
      </c>
      <c r="FJ11" s="69">
        <v>0</v>
      </c>
      <c r="FK11" s="69">
        <v>0</v>
      </c>
      <c r="FL11" s="69">
        <v>0</v>
      </c>
      <c r="FM11" s="69">
        <v>0</v>
      </c>
      <c r="FN11" s="69">
        <v>0</v>
      </c>
      <c r="FO11" s="69">
        <v>0</v>
      </c>
      <c r="FP11" s="69">
        <v>0</v>
      </c>
      <c r="FQ11" s="69">
        <v>0</v>
      </c>
      <c r="FR11" s="69">
        <v>0</v>
      </c>
      <c r="FS11" s="69">
        <v>0</v>
      </c>
      <c r="FT11" s="69">
        <v>0</v>
      </c>
      <c r="FU11" s="69">
        <v>0</v>
      </c>
      <c r="FV11" s="69">
        <v>0</v>
      </c>
      <c r="FW11" s="69">
        <v>0</v>
      </c>
      <c r="FX11" s="69">
        <v>0</v>
      </c>
      <c r="FY11" s="69">
        <v>0</v>
      </c>
      <c r="FZ11" s="69">
        <v>0</v>
      </c>
      <c r="GA11" s="69">
        <v>0</v>
      </c>
      <c r="GB11" s="69">
        <v>0</v>
      </c>
      <c r="GC11" s="69">
        <v>0</v>
      </c>
      <c r="GD11" s="69">
        <v>0</v>
      </c>
      <c r="GE11" s="69">
        <v>0</v>
      </c>
      <c r="GF11" s="69">
        <v>0</v>
      </c>
      <c r="GG11" s="69">
        <v>0</v>
      </c>
      <c r="GH11" s="69">
        <v>0</v>
      </c>
      <c r="GI11" s="69">
        <v>0</v>
      </c>
      <c r="GJ11" s="69">
        <v>0</v>
      </c>
      <c r="GK11" s="69">
        <v>0</v>
      </c>
      <c r="GL11" s="69">
        <v>0</v>
      </c>
      <c r="GM11" s="69">
        <v>0</v>
      </c>
      <c r="GN11" s="69">
        <v>0</v>
      </c>
      <c r="GO11" s="69">
        <v>0</v>
      </c>
      <c r="GP11" s="69">
        <v>0</v>
      </c>
      <c r="GQ11" s="69">
        <v>0</v>
      </c>
      <c r="GR11" s="69">
        <v>0</v>
      </c>
      <c r="GS11" s="69">
        <v>0</v>
      </c>
      <c r="GT11" s="69">
        <v>0</v>
      </c>
      <c r="GU11" s="69">
        <v>0</v>
      </c>
      <c r="GV11" s="69">
        <v>0</v>
      </c>
      <c r="GW11" s="69">
        <v>0</v>
      </c>
      <c r="GX11" s="69">
        <v>0</v>
      </c>
      <c r="GY11" s="69">
        <v>0</v>
      </c>
      <c r="GZ11" s="69">
        <v>0</v>
      </c>
      <c r="HA11" s="69">
        <v>0</v>
      </c>
      <c r="HB11" s="69">
        <v>0</v>
      </c>
      <c r="HC11" s="69">
        <v>0</v>
      </c>
      <c r="HD11" s="69">
        <v>0</v>
      </c>
      <c r="HE11" s="69">
        <v>0</v>
      </c>
      <c r="HF11" s="69">
        <v>0</v>
      </c>
      <c r="HG11" s="69">
        <v>0</v>
      </c>
      <c r="HH11" s="69">
        <v>0</v>
      </c>
      <c r="HI11" s="69">
        <v>0</v>
      </c>
      <c r="HJ11" s="69">
        <v>0</v>
      </c>
    </row>
    <row r="12" spans="1:218">
      <c r="A12" s="12" t="str">
        <f>T("272043")</f>
        <v>272043</v>
      </c>
      <c r="B12" s="12" t="s">
        <v>6</v>
      </c>
      <c r="C12" s="69">
        <v>15753223</v>
      </c>
      <c r="D12" s="69">
        <v>318164</v>
      </c>
      <c r="E12" s="69">
        <v>16080967</v>
      </c>
      <c r="F12" s="69">
        <v>344164</v>
      </c>
      <c r="G12" s="69">
        <v>0</v>
      </c>
      <c r="H12" s="69">
        <v>15653627</v>
      </c>
      <c r="I12" s="69">
        <v>106103</v>
      </c>
      <c r="J12" s="69">
        <v>15769310</v>
      </c>
      <c r="K12" s="69">
        <v>343851</v>
      </c>
      <c r="L12" s="69">
        <v>15753223</v>
      </c>
      <c r="M12" s="69">
        <v>318164</v>
      </c>
      <c r="N12" s="69">
        <v>16080967</v>
      </c>
      <c r="O12" s="69">
        <v>344164</v>
      </c>
      <c r="P12" s="69">
        <v>0</v>
      </c>
      <c r="Q12" s="69">
        <v>15653627</v>
      </c>
      <c r="R12" s="69">
        <v>106103</v>
      </c>
      <c r="S12" s="69">
        <v>15769310</v>
      </c>
      <c r="T12" s="69">
        <v>343851</v>
      </c>
      <c r="U12" s="69">
        <v>8456482</v>
      </c>
      <c r="V12" s="69">
        <v>161931</v>
      </c>
      <c r="W12" s="69">
        <v>8618413</v>
      </c>
      <c r="X12" s="69">
        <v>344164</v>
      </c>
      <c r="Y12" s="69">
        <v>0</v>
      </c>
      <c r="Z12" s="69">
        <v>8394904</v>
      </c>
      <c r="AA12" s="69">
        <v>60495</v>
      </c>
      <c r="AB12" s="69">
        <v>8455399</v>
      </c>
      <c r="AC12" s="69">
        <v>343851</v>
      </c>
      <c r="AD12" s="69">
        <v>177986</v>
      </c>
      <c r="AE12" s="69">
        <v>3940</v>
      </c>
      <c r="AF12" s="69">
        <v>181926</v>
      </c>
      <c r="AG12" s="69">
        <v>0</v>
      </c>
      <c r="AH12" s="69">
        <v>0</v>
      </c>
      <c r="AI12" s="69">
        <v>176494</v>
      </c>
      <c r="AJ12" s="69">
        <v>1468</v>
      </c>
      <c r="AK12" s="69">
        <v>177962</v>
      </c>
      <c r="AL12" s="69">
        <v>0</v>
      </c>
      <c r="AM12" s="69">
        <v>6941615</v>
      </c>
      <c r="AN12" s="69">
        <v>153652</v>
      </c>
      <c r="AO12" s="69">
        <v>7095267</v>
      </c>
      <c r="AP12" s="69">
        <v>0</v>
      </c>
      <c r="AQ12" s="69">
        <v>0</v>
      </c>
      <c r="AR12" s="69">
        <v>6883436</v>
      </c>
      <c r="AS12" s="69">
        <v>57249</v>
      </c>
      <c r="AT12" s="69">
        <v>6940685</v>
      </c>
      <c r="AU12" s="69">
        <v>0</v>
      </c>
      <c r="AV12" s="69">
        <v>153928</v>
      </c>
      <c r="AW12" s="69">
        <v>0</v>
      </c>
      <c r="AX12" s="69">
        <v>153928</v>
      </c>
      <c r="AY12" s="69">
        <v>0</v>
      </c>
      <c r="AZ12" s="69">
        <v>0</v>
      </c>
      <c r="BA12" s="69">
        <v>153928</v>
      </c>
      <c r="BB12" s="69">
        <v>0</v>
      </c>
      <c r="BC12" s="69">
        <v>153928</v>
      </c>
      <c r="BD12" s="69">
        <v>0</v>
      </c>
      <c r="BE12" s="69">
        <v>308384</v>
      </c>
      <c r="BF12" s="69">
        <v>4287</v>
      </c>
      <c r="BG12" s="69">
        <v>312671</v>
      </c>
      <c r="BH12" s="69">
        <v>52112</v>
      </c>
      <c r="BI12" s="69">
        <v>0</v>
      </c>
      <c r="BJ12" s="69">
        <v>306582</v>
      </c>
      <c r="BK12" s="69">
        <v>1750</v>
      </c>
      <c r="BL12" s="69">
        <v>308332</v>
      </c>
      <c r="BM12" s="69">
        <v>51799</v>
      </c>
      <c r="BN12" s="69">
        <v>1028497</v>
      </c>
      <c r="BO12" s="69">
        <v>52</v>
      </c>
      <c r="BP12" s="69">
        <v>1028549</v>
      </c>
      <c r="BQ12" s="69">
        <v>292052</v>
      </c>
      <c r="BR12" s="69">
        <v>0</v>
      </c>
      <c r="BS12" s="69">
        <v>1028392</v>
      </c>
      <c r="BT12" s="69">
        <v>28</v>
      </c>
      <c r="BU12" s="69">
        <v>1028420</v>
      </c>
      <c r="BV12" s="69">
        <v>292052</v>
      </c>
      <c r="BW12" s="69">
        <v>6592041</v>
      </c>
      <c r="BX12" s="69">
        <v>150953</v>
      </c>
      <c r="BY12" s="69">
        <v>6742994</v>
      </c>
      <c r="BZ12" s="69">
        <v>0</v>
      </c>
      <c r="CA12" s="69">
        <v>0</v>
      </c>
      <c r="CB12" s="69">
        <v>6556217</v>
      </c>
      <c r="CC12" s="69">
        <v>43743</v>
      </c>
      <c r="CD12" s="69">
        <v>6599960</v>
      </c>
      <c r="CE12" s="69">
        <v>0</v>
      </c>
      <c r="CF12" s="69">
        <v>6582163</v>
      </c>
      <c r="CG12" s="69">
        <v>150953</v>
      </c>
      <c r="CH12" s="69">
        <v>6733116</v>
      </c>
      <c r="CI12" s="69">
        <v>0</v>
      </c>
      <c r="CJ12" s="69">
        <v>0</v>
      </c>
      <c r="CK12" s="69">
        <v>6546339</v>
      </c>
      <c r="CL12" s="69">
        <v>43743</v>
      </c>
      <c r="CM12" s="69">
        <v>6590082</v>
      </c>
      <c r="CN12" s="69">
        <v>0</v>
      </c>
      <c r="CO12" s="69">
        <v>2683890</v>
      </c>
      <c r="CP12" s="69">
        <v>62474</v>
      </c>
      <c r="CQ12" s="69">
        <v>2746364</v>
      </c>
      <c r="CR12" s="69">
        <v>0</v>
      </c>
      <c r="CS12" s="69">
        <v>0</v>
      </c>
      <c r="CT12" s="69">
        <v>2669277</v>
      </c>
      <c r="CU12" s="69">
        <v>18104</v>
      </c>
      <c r="CV12" s="69">
        <v>2687381</v>
      </c>
      <c r="CW12" s="69">
        <v>0</v>
      </c>
      <c r="CX12" s="69">
        <v>3000794</v>
      </c>
      <c r="CY12" s="69">
        <v>69851</v>
      </c>
      <c r="CZ12" s="69">
        <v>3070645</v>
      </c>
      <c r="DA12" s="69">
        <v>0</v>
      </c>
      <c r="DB12" s="69">
        <v>0</v>
      </c>
      <c r="DC12" s="69">
        <v>2984445</v>
      </c>
      <c r="DD12" s="69">
        <v>20241</v>
      </c>
      <c r="DE12" s="69">
        <v>3004686</v>
      </c>
      <c r="DF12" s="69">
        <v>0</v>
      </c>
      <c r="DG12" s="69">
        <v>897479</v>
      </c>
      <c r="DH12" s="69">
        <v>18628</v>
      </c>
      <c r="DI12" s="69">
        <v>916107</v>
      </c>
      <c r="DJ12" s="69">
        <v>0</v>
      </c>
      <c r="DK12" s="69">
        <v>0</v>
      </c>
      <c r="DL12" s="69">
        <v>892617</v>
      </c>
      <c r="DM12" s="69">
        <v>5398</v>
      </c>
      <c r="DN12" s="69">
        <v>898015</v>
      </c>
      <c r="DO12" s="69">
        <v>0</v>
      </c>
      <c r="DP12" s="69">
        <v>9878</v>
      </c>
      <c r="DQ12" s="69">
        <v>0</v>
      </c>
      <c r="DR12" s="69">
        <v>9878</v>
      </c>
      <c r="DS12" s="69">
        <v>0</v>
      </c>
      <c r="DT12" s="69">
        <v>0</v>
      </c>
      <c r="DU12" s="69">
        <v>9878</v>
      </c>
      <c r="DV12" s="69">
        <v>0</v>
      </c>
      <c r="DW12" s="69">
        <v>9878</v>
      </c>
      <c r="DX12" s="69">
        <v>0</v>
      </c>
      <c r="DY12" s="69">
        <v>0</v>
      </c>
      <c r="DZ12" s="69">
        <v>0</v>
      </c>
      <c r="EA12" s="69">
        <v>137425</v>
      </c>
      <c r="EB12" s="69">
        <v>0</v>
      </c>
      <c r="EC12" s="69">
        <v>0</v>
      </c>
      <c r="ED12" s="69">
        <v>0</v>
      </c>
      <c r="EE12" s="69">
        <v>0</v>
      </c>
      <c r="EF12" s="69">
        <v>131816</v>
      </c>
      <c r="EG12" s="69">
        <v>0</v>
      </c>
      <c r="EH12" s="69">
        <v>0</v>
      </c>
      <c r="EI12" s="69">
        <v>0</v>
      </c>
      <c r="EJ12" s="69">
        <v>9580</v>
      </c>
      <c r="EK12" s="69">
        <v>0</v>
      </c>
      <c r="EL12" s="69">
        <v>0</v>
      </c>
      <c r="EM12" s="69">
        <v>0</v>
      </c>
      <c r="EN12" s="69">
        <v>0</v>
      </c>
      <c r="EO12" s="69">
        <v>9580</v>
      </c>
      <c r="EP12" s="69">
        <v>0</v>
      </c>
      <c r="EQ12" s="69">
        <v>122565</v>
      </c>
      <c r="ER12" s="69">
        <v>5280</v>
      </c>
      <c r="ES12" s="69">
        <v>127845</v>
      </c>
      <c r="ET12" s="69">
        <v>0</v>
      </c>
      <c r="EU12" s="69">
        <v>0</v>
      </c>
      <c r="EV12" s="69">
        <v>120371</v>
      </c>
      <c r="EW12" s="69">
        <v>1865</v>
      </c>
      <c r="EX12" s="69">
        <v>122236</v>
      </c>
      <c r="EY12" s="69">
        <v>0</v>
      </c>
      <c r="EZ12" s="69">
        <v>582135</v>
      </c>
      <c r="FA12" s="69">
        <v>0</v>
      </c>
      <c r="FB12" s="69">
        <v>582135</v>
      </c>
      <c r="FC12" s="69">
        <v>0</v>
      </c>
      <c r="FD12" s="69">
        <v>0</v>
      </c>
      <c r="FE12" s="69">
        <v>582135</v>
      </c>
      <c r="FF12" s="69">
        <v>0</v>
      </c>
      <c r="FG12" s="69">
        <v>582135</v>
      </c>
      <c r="FH12" s="69">
        <v>0</v>
      </c>
      <c r="FI12" s="69">
        <v>0</v>
      </c>
      <c r="FJ12" s="69">
        <v>0</v>
      </c>
      <c r="FK12" s="69">
        <v>0</v>
      </c>
      <c r="FL12" s="69">
        <v>0</v>
      </c>
      <c r="FM12" s="69">
        <v>0</v>
      </c>
      <c r="FN12" s="69">
        <v>0</v>
      </c>
      <c r="FO12" s="69">
        <v>0</v>
      </c>
      <c r="FP12" s="69">
        <v>0</v>
      </c>
      <c r="FQ12" s="69">
        <v>0</v>
      </c>
      <c r="FR12" s="69">
        <v>0</v>
      </c>
      <c r="FS12" s="69">
        <v>0</v>
      </c>
      <c r="FT12" s="69">
        <v>0</v>
      </c>
      <c r="FU12" s="69">
        <v>0</v>
      </c>
      <c r="FV12" s="69">
        <v>0</v>
      </c>
      <c r="FW12" s="69">
        <v>0</v>
      </c>
      <c r="FX12" s="69">
        <v>0</v>
      </c>
      <c r="FY12" s="69">
        <v>0</v>
      </c>
      <c r="FZ12" s="69">
        <v>0</v>
      </c>
      <c r="GA12" s="69">
        <v>0</v>
      </c>
      <c r="GB12" s="69">
        <v>0</v>
      </c>
      <c r="GC12" s="69">
        <v>0</v>
      </c>
      <c r="GD12" s="69">
        <v>0</v>
      </c>
      <c r="GE12" s="69">
        <v>0</v>
      </c>
      <c r="GF12" s="69">
        <v>0</v>
      </c>
      <c r="GG12" s="69">
        <v>0</v>
      </c>
      <c r="GH12" s="69">
        <v>0</v>
      </c>
      <c r="GI12" s="69">
        <v>0</v>
      </c>
      <c r="GJ12" s="69">
        <v>0</v>
      </c>
      <c r="GK12" s="69">
        <v>0</v>
      </c>
      <c r="GL12" s="69">
        <v>0</v>
      </c>
      <c r="GM12" s="69">
        <v>0</v>
      </c>
      <c r="GN12" s="69">
        <v>0</v>
      </c>
      <c r="GO12" s="69">
        <v>0</v>
      </c>
      <c r="GP12" s="69">
        <v>0</v>
      </c>
      <c r="GQ12" s="69">
        <v>0</v>
      </c>
      <c r="GR12" s="69">
        <v>0</v>
      </c>
      <c r="GS12" s="69">
        <v>0</v>
      </c>
      <c r="GT12" s="69">
        <v>0</v>
      </c>
      <c r="GU12" s="69">
        <v>0</v>
      </c>
      <c r="GV12" s="69">
        <v>0</v>
      </c>
      <c r="GW12" s="69">
        <v>0</v>
      </c>
      <c r="GX12" s="69">
        <v>0</v>
      </c>
      <c r="GY12" s="69">
        <v>0</v>
      </c>
      <c r="GZ12" s="69">
        <v>0</v>
      </c>
      <c r="HA12" s="69">
        <v>0</v>
      </c>
      <c r="HB12" s="69">
        <v>0</v>
      </c>
      <c r="HC12" s="69">
        <v>0</v>
      </c>
      <c r="HD12" s="69">
        <v>0</v>
      </c>
      <c r="HE12" s="69">
        <v>0</v>
      </c>
      <c r="HF12" s="69">
        <v>0</v>
      </c>
      <c r="HG12" s="69">
        <v>0</v>
      </c>
      <c r="HH12" s="69">
        <v>0</v>
      </c>
      <c r="HI12" s="69">
        <v>0</v>
      </c>
      <c r="HJ12" s="69">
        <v>0</v>
      </c>
    </row>
    <row r="13" spans="1:218">
      <c r="A13" s="12" t="str">
        <f>T("272051")</f>
        <v>272051</v>
      </c>
      <c r="B13" s="12" t="s">
        <v>0</v>
      </c>
      <c r="C13" s="69">
        <v>63468459</v>
      </c>
      <c r="D13" s="69">
        <v>725767</v>
      </c>
      <c r="E13" s="69">
        <v>64214014</v>
      </c>
      <c r="F13" s="69">
        <v>505093</v>
      </c>
      <c r="G13" s="69">
        <v>0</v>
      </c>
      <c r="H13" s="69">
        <v>63200916</v>
      </c>
      <c r="I13" s="69">
        <v>270042</v>
      </c>
      <c r="J13" s="69">
        <v>63490746</v>
      </c>
      <c r="K13" s="69">
        <v>505598</v>
      </c>
      <c r="L13" s="69">
        <v>63468459</v>
      </c>
      <c r="M13" s="69">
        <v>725767</v>
      </c>
      <c r="N13" s="69">
        <v>64214014</v>
      </c>
      <c r="O13" s="69">
        <v>505093</v>
      </c>
      <c r="P13" s="69">
        <v>0</v>
      </c>
      <c r="Q13" s="69">
        <v>63200916</v>
      </c>
      <c r="R13" s="69">
        <v>270042</v>
      </c>
      <c r="S13" s="69">
        <v>63490746</v>
      </c>
      <c r="T13" s="69">
        <v>505598</v>
      </c>
      <c r="U13" s="69">
        <v>34507137</v>
      </c>
      <c r="V13" s="69">
        <v>491449</v>
      </c>
      <c r="W13" s="69">
        <v>34998586</v>
      </c>
      <c r="X13" s="69">
        <v>505093</v>
      </c>
      <c r="Y13" s="69">
        <v>0</v>
      </c>
      <c r="Z13" s="69">
        <v>34322775</v>
      </c>
      <c r="AA13" s="69">
        <v>174639</v>
      </c>
      <c r="AB13" s="69">
        <v>34497414</v>
      </c>
      <c r="AC13" s="69">
        <v>505598</v>
      </c>
      <c r="AD13" s="69">
        <v>658711</v>
      </c>
      <c r="AE13" s="69">
        <v>10287</v>
      </c>
      <c r="AF13" s="69">
        <v>668998</v>
      </c>
      <c r="AG13" s="69">
        <v>0</v>
      </c>
      <c r="AH13" s="69">
        <v>0</v>
      </c>
      <c r="AI13" s="69">
        <v>654812</v>
      </c>
      <c r="AJ13" s="69">
        <v>3706</v>
      </c>
      <c r="AK13" s="69">
        <v>658518</v>
      </c>
      <c r="AL13" s="69">
        <v>0</v>
      </c>
      <c r="AM13" s="69">
        <v>29401397</v>
      </c>
      <c r="AN13" s="69">
        <v>457099</v>
      </c>
      <c r="AO13" s="69">
        <v>29858496</v>
      </c>
      <c r="AP13" s="69">
        <v>0</v>
      </c>
      <c r="AQ13" s="69">
        <v>0</v>
      </c>
      <c r="AR13" s="69">
        <v>29216552</v>
      </c>
      <c r="AS13" s="69">
        <v>164691</v>
      </c>
      <c r="AT13" s="69">
        <v>29381243</v>
      </c>
      <c r="AU13" s="69">
        <v>0</v>
      </c>
      <c r="AV13" s="69">
        <v>371262</v>
      </c>
      <c r="AW13" s="69">
        <v>0</v>
      </c>
      <c r="AX13" s="69">
        <v>371262</v>
      </c>
      <c r="AY13" s="69">
        <v>0</v>
      </c>
      <c r="AZ13" s="69">
        <v>0</v>
      </c>
      <c r="BA13" s="69">
        <v>371262</v>
      </c>
      <c r="BB13" s="69">
        <v>0</v>
      </c>
      <c r="BC13" s="69">
        <v>371262</v>
      </c>
      <c r="BD13" s="69">
        <v>0</v>
      </c>
      <c r="BE13" s="69">
        <v>1255720</v>
      </c>
      <c r="BF13" s="69">
        <v>7224</v>
      </c>
      <c r="BG13" s="69">
        <v>1262944</v>
      </c>
      <c r="BH13" s="69">
        <v>0</v>
      </c>
      <c r="BI13" s="69">
        <v>0</v>
      </c>
      <c r="BJ13" s="69">
        <v>1256957</v>
      </c>
      <c r="BK13" s="69">
        <v>1874</v>
      </c>
      <c r="BL13" s="69">
        <v>1258831</v>
      </c>
      <c r="BM13" s="69">
        <v>0</v>
      </c>
      <c r="BN13" s="69">
        <v>3191309</v>
      </c>
      <c r="BO13" s="69">
        <v>16839</v>
      </c>
      <c r="BP13" s="69">
        <v>3208148</v>
      </c>
      <c r="BQ13" s="69">
        <v>505093</v>
      </c>
      <c r="BR13" s="69">
        <v>0</v>
      </c>
      <c r="BS13" s="69">
        <v>3194454</v>
      </c>
      <c r="BT13" s="69">
        <v>4368</v>
      </c>
      <c r="BU13" s="69">
        <v>3198822</v>
      </c>
      <c r="BV13" s="69">
        <v>505598</v>
      </c>
      <c r="BW13" s="69">
        <v>26807362</v>
      </c>
      <c r="BX13" s="69">
        <v>218225</v>
      </c>
      <c r="BY13" s="69">
        <v>27025587</v>
      </c>
      <c r="BZ13" s="69">
        <v>0</v>
      </c>
      <c r="CA13" s="69">
        <v>0</v>
      </c>
      <c r="CB13" s="69">
        <v>26730462</v>
      </c>
      <c r="CC13" s="69">
        <v>90038</v>
      </c>
      <c r="CD13" s="69">
        <v>26820500</v>
      </c>
      <c r="CE13" s="69">
        <v>0</v>
      </c>
      <c r="CF13" s="69">
        <v>26226037</v>
      </c>
      <c r="CG13" s="69">
        <v>218225</v>
      </c>
      <c r="CH13" s="69">
        <v>26444262</v>
      </c>
      <c r="CI13" s="69">
        <v>0</v>
      </c>
      <c r="CJ13" s="69">
        <v>0</v>
      </c>
      <c r="CK13" s="69">
        <v>26149137</v>
      </c>
      <c r="CL13" s="69">
        <v>90038</v>
      </c>
      <c r="CM13" s="69">
        <v>26239175</v>
      </c>
      <c r="CN13" s="69">
        <v>0</v>
      </c>
      <c r="CO13" s="69">
        <v>9744773</v>
      </c>
      <c r="CP13" s="69">
        <v>92421</v>
      </c>
      <c r="CQ13" s="69">
        <v>9837194</v>
      </c>
      <c r="CR13" s="69">
        <v>0</v>
      </c>
      <c r="CS13" s="69">
        <v>0</v>
      </c>
      <c r="CT13" s="69">
        <v>9710490</v>
      </c>
      <c r="CU13" s="69">
        <v>37994</v>
      </c>
      <c r="CV13" s="69">
        <v>9748484</v>
      </c>
      <c r="CW13" s="69">
        <v>0</v>
      </c>
      <c r="CX13" s="69">
        <v>13574907</v>
      </c>
      <c r="CY13" s="69">
        <v>123276</v>
      </c>
      <c r="CZ13" s="69">
        <v>13698183</v>
      </c>
      <c r="DA13" s="69">
        <v>0</v>
      </c>
      <c r="DB13" s="69">
        <v>0</v>
      </c>
      <c r="DC13" s="69">
        <v>13527042</v>
      </c>
      <c r="DD13" s="69">
        <v>50678</v>
      </c>
      <c r="DE13" s="69">
        <v>13577720</v>
      </c>
      <c r="DF13" s="69">
        <v>0</v>
      </c>
      <c r="DG13" s="69">
        <v>2906357</v>
      </c>
      <c r="DH13" s="69">
        <v>2528</v>
      </c>
      <c r="DI13" s="69">
        <v>2908885</v>
      </c>
      <c r="DJ13" s="69">
        <v>0</v>
      </c>
      <c r="DK13" s="69">
        <v>0</v>
      </c>
      <c r="DL13" s="69">
        <v>2911605</v>
      </c>
      <c r="DM13" s="69">
        <v>1366</v>
      </c>
      <c r="DN13" s="69">
        <v>2912971</v>
      </c>
      <c r="DO13" s="69">
        <v>0</v>
      </c>
      <c r="DP13" s="69">
        <v>581325</v>
      </c>
      <c r="DQ13" s="69">
        <v>0</v>
      </c>
      <c r="DR13" s="69">
        <v>581325</v>
      </c>
      <c r="DS13" s="69">
        <v>0</v>
      </c>
      <c r="DT13" s="69">
        <v>0</v>
      </c>
      <c r="DU13" s="69">
        <v>581325</v>
      </c>
      <c r="DV13" s="69">
        <v>0</v>
      </c>
      <c r="DW13" s="69">
        <v>581325</v>
      </c>
      <c r="DX13" s="69">
        <v>0</v>
      </c>
      <c r="DY13" s="69">
        <v>0</v>
      </c>
      <c r="DZ13" s="69">
        <v>0</v>
      </c>
      <c r="EA13" s="69">
        <v>326594</v>
      </c>
      <c r="EB13" s="69">
        <v>0</v>
      </c>
      <c r="EC13" s="69">
        <v>0</v>
      </c>
      <c r="ED13" s="69">
        <v>0</v>
      </c>
      <c r="EE13" s="69">
        <v>0</v>
      </c>
      <c r="EF13" s="69">
        <v>309617</v>
      </c>
      <c r="EG13" s="69">
        <v>0</v>
      </c>
      <c r="EH13" s="69">
        <v>0</v>
      </c>
      <c r="EI13" s="69">
        <v>0</v>
      </c>
      <c r="EJ13" s="69">
        <v>19788</v>
      </c>
      <c r="EK13" s="69">
        <v>0</v>
      </c>
      <c r="EL13" s="69">
        <v>0</v>
      </c>
      <c r="EM13" s="69">
        <v>0</v>
      </c>
      <c r="EN13" s="69">
        <v>0</v>
      </c>
      <c r="EO13" s="69">
        <v>19788</v>
      </c>
      <c r="EP13" s="69">
        <v>0</v>
      </c>
      <c r="EQ13" s="69">
        <v>290745</v>
      </c>
      <c r="ER13" s="69">
        <v>16061</v>
      </c>
      <c r="ES13" s="69">
        <v>306806</v>
      </c>
      <c r="ET13" s="69">
        <v>0</v>
      </c>
      <c r="EU13" s="69">
        <v>0</v>
      </c>
      <c r="EV13" s="69">
        <v>284464</v>
      </c>
      <c r="EW13" s="69">
        <v>5365</v>
      </c>
      <c r="EX13" s="69">
        <v>289829</v>
      </c>
      <c r="EY13" s="69">
        <v>0</v>
      </c>
      <c r="EZ13" s="69">
        <v>1863215</v>
      </c>
      <c r="FA13" s="69">
        <v>32</v>
      </c>
      <c r="FB13" s="69">
        <v>1863247</v>
      </c>
      <c r="FC13" s="69">
        <v>0</v>
      </c>
      <c r="FD13" s="69">
        <v>0</v>
      </c>
      <c r="FE13" s="69">
        <v>1863215</v>
      </c>
      <c r="FF13" s="69">
        <v>0</v>
      </c>
      <c r="FG13" s="69">
        <v>1863215</v>
      </c>
      <c r="FH13" s="69">
        <v>0</v>
      </c>
      <c r="FI13" s="69">
        <v>0</v>
      </c>
      <c r="FJ13" s="69">
        <v>0</v>
      </c>
      <c r="FK13" s="69">
        <v>0</v>
      </c>
      <c r="FL13" s="69">
        <v>0</v>
      </c>
      <c r="FM13" s="69">
        <v>0</v>
      </c>
      <c r="FN13" s="69">
        <v>0</v>
      </c>
      <c r="FO13" s="69">
        <v>0</v>
      </c>
      <c r="FP13" s="69">
        <v>0</v>
      </c>
      <c r="FQ13" s="69">
        <v>0</v>
      </c>
      <c r="FR13" s="69">
        <v>0</v>
      </c>
      <c r="FS13" s="69">
        <v>0</v>
      </c>
      <c r="FT13" s="69">
        <v>0</v>
      </c>
      <c r="FU13" s="69">
        <v>0</v>
      </c>
      <c r="FV13" s="69">
        <v>0</v>
      </c>
      <c r="FW13" s="69">
        <v>0</v>
      </c>
      <c r="FX13" s="69">
        <v>0</v>
      </c>
      <c r="FY13" s="69">
        <v>0</v>
      </c>
      <c r="FZ13" s="69">
        <v>0</v>
      </c>
      <c r="GA13" s="69">
        <v>0</v>
      </c>
      <c r="GB13" s="69">
        <v>0</v>
      </c>
      <c r="GC13" s="69">
        <v>0</v>
      </c>
      <c r="GD13" s="69">
        <v>0</v>
      </c>
      <c r="GE13" s="69">
        <v>0</v>
      </c>
      <c r="GF13" s="69">
        <v>0</v>
      </c>
      <c r="GG13" s="69">
        <v>0</v>
      </c>
      <c r="GH13" s="69">
        <v>0</v>
      </c>
      <c r="GI13" s="69">
        <v>0</v>
      </c>
      <c r="GJ13" s="69">
        <v>0</v>
      </c>
      <c r="GK13" s="69">
        <v>0</v>
      </c>
      <c r="GL13" s="69">
        <v>0</v>
      </c>
      <c r="GM13" s="69">
        <v>0</v>
      </c>
      <c r="GN13" s="69">
        <v>0</v>
      </c>
      <c r="GO13" s="69">
        <v>0</v>
      </c>
      <c r="GP13" s="69">
        <v>0</v>
      </c>
      <c r="GQ13" s="69">
        <v>0</v>
      </c>
      <c r="GR13" s="69">
        <v>0</v>
      </c>
      <c r="GS13" s="69">
        <v>0</v>
      </c>
      <c r="GT13" s="69">
        <v>0</v>
      </c>
      <c r="GU13" s="69">
        <v>0</v>
      </c>
      <c r="GV13" s="69">
        <v>0</v>
      </c>
      <c r="GW13" s="69">
        <v>0</v>
      </c>
      <c r="GX13" s="69">
        <v>0</v>
      </c>
      <c r="GY13" s="69">
        <v>0</v>
      </c>
      <c r="GZ13" s="69">
        <v>0</v>
      </c>
      <c r="HA13" s="69">
        <v>0</v>
      </c>
      <c r="HB13" s="69">
        <v>0</v>
      </c>
      <c r="HC13" s="69">
        <v>0</v>
      </c>
      <c r="HD13" s="69">
        <v>0</v>
      </c>
      <c r="HE13" s="69">
        <v>0</v>
      </c>
      <c r="HF13" s="69">
        <v>0</v>
      </c>
      <c r="HG13" s="69">
        <v>0</v>
      </c>
      <c r="HH13" s="69">
        <v>0</v>
      </c>
      <c r="HI13" s="69">
        <v>0</v>
      </c>
      <c r="HJ13" s="69">
        <v>0</v>
      </c>
    </row>
    <row r="14" spans="1:218">
      <c r="A14" s="12" t="str">
        <f>T("272060")</f>
        <v>272060</v>
      </c>
      <c r="B14" s="12" t="s">
        <v>22</v>
      </c>
      <c r="C14" s="69">
        <v>10950355</v>
      </c>
      <c r="D14" s="69">
        <v>151951</v>
      </c>
      <c r="E14" s="69">
        <v>11109001</v>
      </c>
      <c r="F14" s="69">
        <v>213055</v>
      </c>
      <c r="G14" s="69">
        <v>0</v>
      </c>
      <c r="H14" s="69">
        <v>10824977</v>
      </c>
      <c r="I14" s="69">
        <v>63676</v>
      </c>
      <c r="J14" s="69">
        <v>10895348</v>
      </c>
      <c r="K14" s="69">
        <v>212629</v>
      </c>
      <c r="L14" s="69">
        <v>10950355</v>
      </c>
      <c r="M14" s="69">
        <v>151951</v>
      </c>
      <c r="N14" s="69">
        <v>11109001</v>
      </c>
      <c r="O14" s="69">
        <v>213055</v>
      </c>
      <c r="P14" s="69">
        <v>0</v>
      </c>
      <c r="Q14" s="69">
        <v>10824977</v>
      </c>
      <c r="R14" s="69">
        <v>63676</v>
      </c>
      <c r="S14" s="69">
        <v>10895348</v>
      </c>
      <c r="T14" s="69">
        <v>212629</v>
      </c>
      <c r="U14" s="69">
        <v>4871026</v>
      </c>
      <c r="V14" s="69">
        <v>87489</v>
      </c>
      <c r="W14" s="69">
        <v>4958515</v>
      </c>
      <c r="X14" s="69">
        <v>213055</v>
      </c>
      <c r="Y14" s="69">
        <v>0</v>
      </c>
      <c r="Z14" s="69">
        <v>4772045</v>
      </c>
      <c r="AA14" s="69">
        <v>38776</v>
      </c>
      <c r="AB14" s="69">
        <v>4810821</v>
      </c>
      <c r="AC14" s="69">
        <v>212629</v>
      </c>
      <c r="AD14" s="69">
        <v>123317</v>
      </c>
      <c r="AE14" s="69">
        <v>2616</v>
      </c>
      <c r="AF14" s="69">
        <v>125933</v>
      </c>
      <c r="AG14" s="69">
        <v>0</v>
      </c>
      <c r="AH14" s="69">
        <v>0</v>
      </c>
      <c r="AI14" s="69">
        <v>120319</v>
      </c>
      <c r="AJ14" s="69">
        <v>1144</v>
      </c>
      <c r="AK14" s="69">
        <v>121463</v>
      </c>
      <c r="AL14" s="69">
        <v>0</v>
      </c>
      <c r="AM14" s="69">
        <v>3879979</v>
      </c>
      <c r="AN14" s="69">
        <v>82318</v>
      </c>
      <c r="AO14" s="69">
        <v>3962297</v>
      </c>
      <c r="AP14" s="69">
        <v>0</v>
      </c>
      <c r="AQ14" s="69">
        <v>0</v>
      </c>
      <c r="AR14" s="69">
        <v>3785637</v>
      </c>
      <c r="AS14" s="69">
        <v>36002</v>
      </c>
      <c r="AT14" s="69">
        <v>3821639</v>
      </c>
      <c r="AU14" s="69">
        <v>0</v>
      </c>
      <c r="AV14" s="69">
        <v>21894</v>
      </c>
      <c r="AW14" s="69">
        <v>0</v>
      </c>
      <c r="AX14" s="69">
        <v>21894</v>
      </c>
      <c r="AY14" s="69">
        <v>0</v>
      </c>
      <c r="AZ14" s="69">
        <v>0</v>
      </c>
      <c r="BA14" s="69">
        <v>21894</v>
      </c>
      <c r="BB14" s="69">
        <v>0</v>
      </c>
      <c r="BC14" s="69">
        <v>21894</v>
      </c>
      <c r="BD14" s="69">
        <v>0</v>
      </c>
      <c r="BE14" s="69">
        <v>288647</v>
      </c>
      <c r="BF14" s="69">
        <v>850</v>
      </c>
      <c r="BG14" s="69">
        <v>289497</v>
      </c>
      <c r="BH14" s="69">
        <v>48108</v>
      </c>
      <c r="BI14" s="69">
        <v>0</v>
      </c>
      <c r="BJ14" s="69">
        <v>288101</v>
      </c>
      <c r="BK14" s="69">
        <v>542</v>
      </c>
      <c r="BL14" s="69">
        <v>288643</v>
      </c>
      <c r="BM14" s="69">
        <v>48012</v>
      </c>
      <c r="BN14" s="69">
        <v>579083</v>
      </c>
      <c r="BO14" s="69">
        <v>1705</v>
      </c>
      <c r="BP14" s="69">
        <v>580788</v>
      </c>
      <c r="BQ14" s="69">
        <v>164947</v>
      </c>
      <c r="BR14" s="69">
        <v>0</v>
      </c>
      <c r="BS14" s="69">
        <v>577988</v>
      </c>
      <c r="BT14" s="69">
        <v>1088</v>
      </c>
      <c r="BU14" s="69">
        <v>579076</v>
      </c>
      <c r="BV14" s="69">
        <v>164617</v>
      </c>
      <c r="BW14" s="69">
        <v>5311213</v>
      </c>
      <c r="BX14" s="69">
        <v>57013</v>
      </c>
      <c r="BY14" s="69">
        <v>5368226</v>
      </c>
      <c r="BZ14" s="69">
        <v>0</v>
      </c>
      <c r="CA14" s="69">
        <v>0</v>
      </c>
      <c r="CB14" s="69">
        <v>5287525</v>
      </c>
      <c r="CC14" s="69">
        <v>22871</v>
      </c>
      <c r="CD14" s="69">
        <v>5310396</v>
      </c>
      <c r="CE14" s="69">
        <v>0</v>
      </c>
      <c r="CF14" s="69">
        <v>4756078</v>
      </c>
      <c r="CG14" s="69">
        <v>57013</v>
      </c>
      <c r="CH14" s="69">
        <v>4813091</v>
      </c>
      <c r="CI14" s="69">
        <v>0</v>
      </c>
      <c r="CJ14" s="69">
        <v>0</v>
      </c>
      <c r="CK14" s="69">
        <v>4732390</v>
      </c>
      <c r="CL14" s="69">
        <v>22871</v>
      </c>
      <c r="CM14" s="69">
        <v>4755261</v>
      </c>
      <c r="CN14" s="69">
        <v>0</v>
      </c>
      <c r="CO14" s="69">
        <v>1905206</v>
      </c>
      <c r="CP14" s="69">
        <v>22838</v>
      </c>
      <c r="CQ14" s="69">
        <v>1928044</v>
      </c>
      <c r="CR14" s="69">
        <v>0</v>
      </c>
      <c r="CS14" s="69">
        <v>0</v>
      </c>
      <c r="CT14" s="69">
        <v>1895717</v>
      </c>
      <c r="CU14" s="69">
        <v>9162</v>
      </c>
      <c r="CV14" s="69">
        <v>1904879</v>
      </c>
      <c r="CW14" s="69">
        <v>0</v>
      </c>
      <c r="CX14" s="69">
        <v>2143750</v>
      </c>
      <c r="CY14" s="69">
        <v>25698</v>
      </c>
      <c r="CZ14" s="69">
        <v>2169448</v>
      </c>
      <c r="DA14" s="69">
        <v>0</v>
      </c>
      <c r="DB14" s="69">
        <v>0</v>
      </c>
      <c r="DC14" s="69">
        <v>2133072</v>
      </c>
      <c r="DD14" s="69">
        <v>10309</v>
      </c>
      <c r="DE14" s="69">
        <v>2143381</v>
      </c>
      <c r="DF14" s="69">
        <v>0</v>
      </c>
      <c r="DG14" s="69">
        <v>707122</v>
      </c>
      <c r="DH14" s="69">
        <v>8477</v>
      </c>
      <c r="DI14" s="69">
        <v>715599</v>
      </c>
      <c r="DJ14" s="69">
        <v>0</v>
      </c>
      <c r="DK14" s="69">
        <v>0</v>
      </c>
      <c r="DL14" s="69">
        <v>703601</v>
      </c>
      <c r="DM14" s="69">
        <v>3400</v>
      </c>
      <c r="DN14" s="69">
        <v>707001</v>
      </c>
      <c r="DO14" s="69">
        <v>0</v>
      </c>
      <c r="DP14" s="69">
        <v>555135</v>
      </c>
      <c r="DQ14" s="69">
        <v>0</v>
      </c>
      <c r="DR14" s="69">
        <v>555135</v>
      </c>
      <c r="DS14" s="69">
        <v>0</v>
      </c>
      <c r="DT14" s="69">
        <v>0</v>
      </c>
      <c r="DU14" s="69">
        <v>555135</v>
      </c>
      <c r="DV14" s="69">
        <v>0</v>
      </c>
      <c r="DW14" s="69">
        <v>555135</v>
      </c>
      <c r="DX14" s="69">
        <v>0</v>
      </c>
      <c r="DY14" s="69">
        <v>0</v>
      </c>
      <c r="DZ14" s="69">
        <v>0</v>
      </c>
      <c r="EA14" s="69">
        <v>142993</v>
      </c>
      <c r="EB14" s="69">
        <v>0</v>
      </c>
      <c r="EC14" s="69">
        <v>0</v>
      </c>
      <c r="ED14" s="69">
        <v>0</v>
      </c>
      <c r="EE14" s="69">
        <v>0</v>
      </c>
      <c r="EF14" s="69">
        <v>134864</v>
      </c>
      <c r="EG14" s="69">
        <v>0</v>
      </c>
      <c r="EH14" s="69">
        <v>0</v>
      </c>
      <c r="EI14" s="69">
        <v>0</v>
      </c>
      <c r="EJ14" s="69">
        <v>6695</v>
      </c>
      <c r="EK14" s="69">
        <v>0</v>
      </c>
      <c r="EL14" s="69">
        <v>0</v>
      </c>
      <c r="EM14" s="69">
        <v>0</v>
      </c>
      <c r="EN14" s="69">
        <v>0</v>
      </c>
      <c r="EO14" s="69">
        <v>6695</v>
      </c>
      <c r="EP14" s="69">
        <v>0</v>
      </c>
      <c r="EQ14" s="69">
        <v>128849</v>
      </c>
      <c r="ER14" s="69">
        <v>7449</v>
      </c>
      <c r="ES14" s="69">
        <v>136298</v>
      </c>
      <c r="ET14" s="69">
        <v>0</v>
      </c>
      <c r="EU14" s="69">
        <v>0</v>
      </c>
      <c r="EV14" s="69">
        <v>126140</v>
      </c>
      <c r="EW14" s="69">
        <v>2029</v>
      </c>
      <c r="EX14" s="69">
        <v>128169</v>
      </c>
      <c r="EY14" s="69">
        <v>0</v>
      </c>
      <c r="EZ14" s="69">
        <v>639267</v>
      </c>
      <c r="FA14" s="69">
        <v>0</v>
      </c>
      <c r="FB14" s="69">
        <v>639267</v>
      </c>
      <c r="FC14" s="69">
        <v>0</v>
      </c>
      <c r="FD14" s="69">
        <v>0</v>
      </c>
      <c r="FE14" s="69">
        <v>639267</v>
      </c>
      <c r="FF14" s="69">
        <v>0</v>
      </c>
      <c r="FG14" s="69">
        <v>639267</v>
      </c>
      <c r="FH14" s="69">
        <v>0</v>
      </c>
      <c r="FI14" s="69">
        <v>0</v>
      </c>
      <c r="FJ14" s="69">
        <v>0</v>
      </c>
      <c r="FK14" s="69">
        <v>0</v>
      </c>
      <c r="FL14" s="69">
        <v>0</v>
      </c>
      <c r="FM14" s="69">
        <v>0</v>
      </c>
      <c r="FN14" s="69">
        <v>0</v>
      </c>
      <c r="FO14" s="69">
        <v>0</v>
      </c>
      <c r="FP14" s="69">
        <v>0</v>
      </c>
      <c r="FQ14" s="69">
        <v>0</v>
      </c>
      <c r="FR14" s="69">
        <v>0</v>
      </c>
      <c r="FS14" s="69">
        <v>0</v>
      </c>
      <c r="FT14" s="69">
        <v>0</v>
      </c>
      <c r="FU14" s="69">
        <v>0</v>
      </c>
      <c r="FV14" s="69">
        <v>0</v>
      </c>
      <c r="FW14" s="69">
        <v>0</v>
      </c>
      <c r="FX14" s="69">
        <v>0</v>
      </c>
      <c r="FY14" s="69">
        <v>0</v>
      </c>
      <c r="FZ14" s="69">
        <v>0</v>
      </c>
      <c r="GA14" s="69">
        <v>0</v>
      </c>
      <c r="GB14" s="69">
        <v>0</v>
      </c>
      <c r="GC14" s="69">
        <v>0</v>
      </c>
      <c r="GD14" s="69">
        <v>0</v>
      </c>
      <c r="GE14" s="69">
        <v>0</v>
      </c>
      <c r="GF14" s="69">
        <v>0</v>
      </c>
      <c r="GG14" s="69">
        <v>0</v>
      </c>
      <c r="GH14" s="69">
        <v>0</v>
      </c>
      <c r="GI14" s="69">
        <v>0</v>
      </c>
      <c r="GJ14" s="69">
        <v>0</v>
      </c>
      <c r="GK14" s="69">
        <v>0</v>
      </c>
      <c r="GL14" s="69">
        <v>0</v>
      </c>
      <c r="GM14" s="69">
        <v>0</v>
      </c>
      <c r="GN14" s="69">
        <v>0</v>
      </c>
      <c r="GO14" s="69">
        <v>0</v>
      </c>
      <c r="GP14" s="69">
        <v>0</v>
      </c>
      <c r="GQ14" s="69">
        <v>0</v>
      </c>
      <c r="GR14" s="69">
        <v>0</v>
      </c>
      <c r="GS14" s="69">
        <v>0</v>
      </c>
      <c r="GT14" s="69">
        <v>0</v>
      </c>
      <c r="GU14" s="69">
        <v>0</v>
      </c>
      <c r="GV14" s="69">
        <v>0</v>
      </c>
      <c r="GW14" s="69">
        <v>0</v>
      </c>
      <c r="GX14" s="69">
        <v>0</v>
      </c>
      <c r="GY14" s="69">
        <v>0</v>
      </c>
      <c r="GZ14" s="69">
        <v>0</v>
      </c>
      <c r="HA14" s="69">
        <v>0</v>
      </c>
      <c r="HB14" s="69">
        <v>0</v>
      </c>
      <c r="HC14" s="69">
        <v>0</v>
      </c>
      <c r="HD14" s="69">
        <v>0</v>
      </c>
      <c r="HE14" s="69">
        <v>0</v>
      </c>
      <c r="HF14" s="69">
        <v>0</v>
      </c>
      <c r="HG14" s="69">
        <v>0</v>
      </c>
      <c r="HH14" s="69">
        <v>0</v>
      </c>
      <c r="HI14" s="69">
        <v>0</v>
      </c>
      <c r="HJ14" s="69">
        <v>0</v>
      </c>
    </row>
    <row r="15" spans="1:218">
      <c r="A15" s="12" t="str">
        <f>T("272078")</f>
        <v>272078</v>
      </c>
      <c r="B15" s="12" t="s">
        <v>9</v>
      </c>
      <c r="C15" s="69">
        <v>46139038</v>
      </c>
      <c r="D15" s="69">
        <v>228040</v>
      </c>
      <c r="E15" s="69">
        <v>46393660</v>
      </c>
      <c r="F15" s="69">
        <v>684781</v>
      </c>
      <c r="G15" s="69">
        <v>0</v>
      </c>
      <c r="H15" s="69">
        <v>45987751</v>
      </c>
      <c r="I15" s="69">
        <v>123939</v>
      </c>
      <c r="J15" s="69">
        <v>46138272</v>
      </c>
      <c r="K15" s="69">
        <v>684781</v>
      </c>
      <c r="L15" s="69">
        <v>46139038</v>
      </c>
      <c r="M15" s="69">
        <v>228040</v>
      </c>
      <c r="N15" s="69">
        <v>46393660</v>
      </c>
      <c r="O15" s="69">
        <v>684781</v>
      </c>
      <c r="P15" s="69">
        <v>0</v>
      </c>
      <c r="Q15" s="69">
        <v>45987751</v>
      </c>
      <c r="R15" s="69">
        <v>123939</v>
      </c>
      <c r="S15" s="69">
        <v>46138272</v>
      </c>
      <c r="T15" s="69">
        <v>684781</v>
      </c>
      <c r="U15" s="69">
        <v>23980736</v>
      </c>
      <c r="V15" s="69">
        <v>169086</v>
      </c>
      <c r="W15" s="69">
        <v>24149822</v>
      </c>
      <c r="X15" s="69">
        <v>684781</v>
      </c>
      <c r="Y15" s="69">
        <v>0</v>
      </c>
      <c r="Z15" s="69">
        <v>23856981</v>
      </c>
      <c r="AA15" s="69">
        <v>92735</v>
      </c>
      <c r="AB15" s="69">
        <v>23949716</v>
      </c>
      <c r="AC15" s="69">
        <v>684781</v>
      </c>
      <c r="AD15" s="69">
        <v>594337</v>
      </c>
      <c r="AE15" s="69">
        <v>4234</v>
      </c>
      <c r="AF15" s="69">
        <v>598571</v>
      </c>
      <c r="AG15" s="69">
        <v>0</v>
      </c>
      <c r="AH15" s="69">
        <v>0</v>
      </c>
      <c r="AI15" s="69">
        <v>590878</v>
      </c>
      <c r="AJ15" s="69">
        <v>2430</v>
      </c>
      <c r="AK15" s="69">
        <v>593308</v>
      </c>
      <c r="AL15" s="69">
        <v>0</v>
      </c>
      <c r="AM15" s="69">
        <v>20632727</v>
      </c>
      <c r="AN15" s="69">
        <v>146976</v>
      </c>
      <c r="AO15" s="69">
        <v>20779703</v>
      </c>
      <c r="AP15" s="69">
        <v>0</v>
      </c>
      <c r="AQ15" s="69">
        <v>0</v>
      </c>
      <c r="AR15" s="69">
        <v>20512646</v>
      </c>
      <c r="AS15" s="69">
        <v>84349</v>
      </c>
      <c r="AT15" s="69">
        <v>20596995</v>
      </c>
      <c r="AU15" s="69">
        <v>0</v>
      </c>
      <c r="AV15" s="69">
        <v>191432</v>
      </c>
      <c r="AW15" s="69">
        <v>0</v>
      </c>
      <c r="AX15" s="69">
        <v>191432</v>
      </c>
      <c r="AY15" s="69">
        <v>0</v>
      </c>
      <c r="AZ15" s="69">
        <v>0</v>
      </c>
      <c r="BA15" s="69">
        <v>191432</v>
      </c>
      <c r="BB15" s="69">
        <v>0</v>
      </c>
      <c r="BC15" s="69">
        <v>191432</v>
      </c>
      <c r="BD15" s="69">
        <v>0</v>
      </c>
      <c r="BE15" s="69">
        <v>846565</v>
      </c>
      <c r="BF15" s="69">
        <v>9037</v>
      </c>
      <c r="BG15" s="69">
        <v>855602</v>
      </c>
      <c r="BH15" s="69">
        <v>141094</v>
      </c>
      <c r="BI15" s="69">
        <v>0</v>
      </c>
      <c r="BJ15" s="69">
        <v>846499</v>
      </c>
      <c r="BK15" s="69">
        <v>3011</v>
      </c>
      <c r="BL15" s="69">
        <v>849510</v>
      </c>
      <c r="BM15" s="69">
        <v>141094</v>
      </c>
      <c r="BN15" s="69">
        <v>1907107</v>
      </c>
      <c r="BO15" s="69">
        <v>8839</v>
      </c>
      <c r="BP15" s="69">
        <v>1915946</v>
      </c>
      <c r="BQ15" s="69">
        <v>543687</v>
      </c>
      <c r="BR15" s="69">
        <v>0</v>
      </c>
      <c r="BS15" s="69">
        <v>1906958</v>
      </c>
      <c r="BT15" s="69">
        <v>2945</v>
      </c>
      <c r="BU15" s="69">
        <v>1909903</v>
      </c>
      <c r="BV15" s="69">
        <v>543687</v>
      </c>
      <c r="BW15" s="69">
        <v>19953343</v>
      </c>
      <c r="BX15" s="69">
        <v>50974</v>
      </c>
      <c r="BY15" s="69">
        <v>20004317</v>
      </c>
      <c r="BZ15" s="69">
        <v>0</v>
      </c>
      <c r="CA15" s="69">
        <v>0</v>
      </c>
      <c r="CB15" s="69">
        <v>19929903</v>
      </c>
      <c r="CC15" s="69">
        <v>26910</v>
      </c>
      <c r="CD15" s="69">
        <v>19956813</v>
      </c>
      <c r="CE15" s="69">
        <v>0</v>
      </c>
      <c r="CF15" s="69">
        <v>19703552</v>
      </c>
      <c r="CG15" s="69">
        <v>50974</v>
      </c>
      <c r="CH15" s="69">
        <v>19754526</v>
      </c>
      <c r="CI15" s="69">
        <v>0</v>
      </c>
      <c r="CJ15" s="69">
        <v>0</v>
      </c>
      <c r="CK15" s="69">
        <v>19680112</v>
      </c>
      <c r="CL15" s="69">
        <v>26910</v>
      </c>
      <c r="CM15" s="69">
        <v>19707022</v>
      </c>
      <c r="CN15" s="69">
        <v>0</v>
      </c>
      <c r="CO15" s="69">
        <v>7960507</v>
      </c>
      <c r="CP15" s="69">
        <v>22247</v>
      </c>
      <c r="CQ15" s="69">
        <v>7982754</v>
      </c>
      <c r="CR15" s="69">
        <v>0</v>
      </c>
      <c r="CS15" s="69">
        <v>0</v>
      </c>
      <c r="CT15" s="69">
        <v>7949718</v>
      </c>
      <c r="CU15" s="69">
        <v>11442</v>
      </c>
      <c r="CV15" s="69">
        <v>7961160</v>
      </c>
      <c r="CW15" s="69">
        <v>0</v>
      </c>
      <c r="CX15" s="69">
        <v>9163406</v>
      </c>
      <c r="CY15" s="69">
        <v>25609</v>
      </c>
      <c r="CZ15" s="69">
        <v>9189015</v>
      </c>
      <c r="DA15" s="69">
        <v>0</v>
      </c>
      <c r="DB15" s="69">
        <v>0</v>
      </c>
      <c r="DC15" s="69">
        <v>9150987</v>
      </c>
      <c r="DD15" s="69">
        <v>13171</v>
      </c>
      <c r="DE15" s="69">
        <v>9164158</v>
      </c>
      <c r="DF15" s="69">
        <v>0</v>
      </c>
      <c r="DG15" s="69">
        <v>2579639</v>
      </c>
      <c r="DH15" s="69">
        <v>3118</v>
      </c>
      <c r="DI15" s="69">
        <v>2582757</v>
      </c>
      <c r="DJ15" s="69">
        <v>0</v>
      </c>
      <c r="DK15" s="69">
        <v>0</v>
      </c>
      <c r="DL15" s="69">
        <v>2579407</v>
      </c>
      <c r="DM15" s="69">
        <v>2297</v>
      </c>
      <c r="DN15" s="69">
        <v>2581704</v>
      </c>
      <c r="DO15" s="69">
        <v>0</v>
      </c>
      <c r="DP15" s="69">
        <v>249791</v>
      </c>
      <c r="DQ15" s="69">
        <v>0</v>
      </c>
      <c r="DR15" s="69">
        <v>249791</v>
      </c>
      <c r="DS15" s="69">
        <v>0</v>
      </c>
      <c r="DT15" s="69">
        <v>0</v>
      </c>
      <c r="DU15" s="69">
        <v>249791</v>
      </c>
      <c r="DV15" s="69">
        <v>0</v>
      </c>
      <c r="DW15" s="69">
        <v>249791</v>
      </c>
      <c r="DX15" s="69">
        <v>0</v>
      </c>
      <c r="DY15" s="69">
        <v>0</v>
      </c>
      <c r="DZ15" s="69">
        <v>0</v>
      </c>
      <c r="EA15" s="69">
        <v>482900</v>
      </c>
      <c r="EB15" s="69">
        <v>0</v>
      </c>
      <c r="EC15" s="69">
        <v>0</v>
      </c>
      <c r="ED15" s="69">
        <v>0</v>
      </c>
      <c r="EE15" s="69">
        <v>0</v>
      </c>
      <c r="EF15" s="69">
        <v>475136</v>
      </c>
      <c r="EG15" s="69">
        <v>0</v>
      </c>
      <c r="EH15" s="69">
        <v>0</v>
      </c>
      <c r="EI15" s="69">
        <v>0</v>
      </c>
      <c r="EJ15" s="69">
        <v>26582</v>
      </c>
      <c r="EK15" s="69">
        <v>0</v>
      </c>
      <c r="EL15" s="69">
        <v>0</v>
      </c>
      <c r="EM15" s="69">
        <v>0</v>
      </c>
      <c r="EN15" s="69">
        <v>0</v>
      </c>
      <c r="EO15" s="69">
        <v>26582</v>
      </c>
      <c r="EP15" s="69">
        <v>0</v>
      </c>
      <c r="EQ15" s="69">
        <v>448352</v>
      </c>
      <c r="ER15" s="69">
        <v>7966</v>
      </c>
      <c r="ES15" s="69">
        <v>456318</v>
      </c>
      <c r="ET15" s="69">
        <v>0</v>
      </c>
      <c r="EU15" s="69">
        <v>0</v>
      </c>
      <c r="EV15" s="69">
        <v>444260</v>
      </c>
      <c r="EW15" s="69">
        <v>4294</v>
      </c>
      <c r="EX15" s="69">
        <v>448554</v>
      </c>
      <c r="EY15" s="69">
        <v>0</v>
      </c>
      <c r="EZ15" s="69">
        <v>1756607</v>
      </c>
      <c r="FA15" s="69">
        <v>14</v>
      </c>
      <c r="FB15" s="69">
        <v>1756621</v>
      </c>
      <c r="FC15" s="69">
        <v>0</v>
      </c>
      <c r="FD15" s="69">
        <v>0</v>
      </c>
      <c r="FE15" s="69">
        <v>1756607</v>
      </c>
      <c r="FF15" s="69">
        <v>0</v>
      </c>
      <c r="FG15" s="69">
        <v>1756607</v>
      </c>
      <c r="FH15" s="69">
        <v>0</v>
      </c>
      <c r="FI15" s="69">
        <v>0</v>
      </c>
      <c r="FJ15" s="69">
        <v>0</v>
      </c>
      <c r="FK15" s="69">
        <v>0</v>
      </c>
      <c r="FL15" s="69">
        <v>0</v>
      </c>
      <c r="FM15" s="69">
        <v>0</v>
      </c>
      <c r="FN15" s="69">
        <v>0</v>
      </c>
      <c r="FO15" s="69">
        <v>0</v>
      </c>
      <c r="FP15" s="69">
        <v>0</v>
      </c>
      <c r="FQ15" s="69">
        <v>0</v>
      </c>
      <c r="FR15" s="69">
        <v>0</v>
      </c>
      <c r="FS15" s="69">
        <v>0</v>
      </c>
      <c r="FT15" s="69">
        <v>0</v>
      </c>
      <c r="FU15" s="69">
        <v>0</v>
      </c>
      <c r="FV15" s="69">
        <v>0</v>
      </c>
      <c r="FW15" s="69">
        <v>0</v>
      </c>
      <c r="FX15" s="69">
        <v>0</v>
      </c>
      <c r="FY15" s="69">
        <v>0</v>
      </c>
      <c r="FZ15" s="69">
        <v>0</v>
      </c>
      <c r="GA15" s="69">
        <v>0</v>
      </c>
      <c r="GB15" s="69">
        <v>0</v>
      </c>
      <c r="GC15" s="69">
        <v>0</v>
      </c>
      <c r="GD15" s="69">
        <v>0</v>
      </c>
      <c r="GE15" s="69">
        <v>0</v>
      </c>
      <c r="GF15" s="69">
        <v>0</v>
      </c>
      <c r="GG15" s="69">
        <v>0</v>
      </c>
      <c r="GH15" s="69">
        <v>0</v>
      </c>
      <c r="GI15" s="69">
        <v>0</v>
      </c>
      <c r="GJ15" s="69">
        <v>0</v>
      </c>
      <c r="GK15" s="69">
        <v>0</v>
      </c>
      <c r="GL15" s="69">
        <v>0</v>
      </c>
      <c r="GM15" s="69">
        <v>0</v>
      </c>
      <c r="GN15" s="69">
        <v>0</v>
      </c>
      <c r="GO15" s="69">
        <v>0</v>
      </c>
      <c r="GP15" s="69">
        <v>0</v>
      </c>
      <c r="GQ15" s="69">
        <v>0</v>
      </c>
      <c r="GR15" s="69">
        <v>0</v>
      </c>
      <c r="GS15" s="69">
        <v>0</v>
      </c>
      <c r="GT15" s="69">
        <v>0</v>
      </c>
      <c r="GU15" s="69">
        <v>0</v>
      </c>
      <c r="GV15" s="69">
        <v>0</v>
      </c>
      <c r="GW15" s="69">
        <v>0</v>
      </c>
      <c r="GX15" s="69">
        <v>0</v>
      </c>
      <c r="GY15" s="69">
        <v>0</v>
      </c>
      <c r="GZ15" s="69">
        <v>0</v>
      </c>
      <c r="HA15" s="69">
        <v>0</v>
      </c>
      <c r="HB15" s="69">
        <v>0</v>
      </c>
      <c r="HC15" s="69">
        <v>0</v>
      </c>
      <c r="HD15" s="69">
        <v>0</v>
      </c>
      <c r="HE15" s="69">
        <v>0</v>
      </c>
      <c r="HF15" s="69">
        <v>0</v>
      </c>
      <c r="HG15" s="69">
        <v>0</v>
      </c>
      <c r="HH15" s="69">
        <v>0</v>
      </c>
      <c r="HI15" s="69">
        <v>0</v>
      </c>
      <c r="HJ15" s="69">
        <v>0</v>
      </c>
    </row>
    <row r="16" spans="1:218">
      <c r="A16" s="12" t="str">
        <f>T("272086")</f>
        <v>272086</v>
      </c>
      <c r="B16" s="12" t="s">
        <v>5</v>
      </c>
      <c r="C16" s="69">
        <v>10591333</v>
      </c>
      <c r="D16" s="69">
        <v>170592</v>
      </c>
      <c r="E16" s="69">
        <v>10777529</v>
      </c>
      <c r="F16" s="69">
        <v>135283</v>
      </c>
      <c r="G16" s="69">
        <v>0</v>
      </c>
      <c r="H16" s="69">
        <v>10535504</v>
      </c>
      <c r="I16" s="69">
        <v>71296</v>
      </c>
      <c r="J16" s="69">
        <v>10622404</v>
      </c>
      <c r="K16" s="69">
        <v>135283</v>
      </c>
      <c r="L16" s="69">
        <v>10591333</v>
      </c>
      <c r="M16" s="69">
        <v>170592</v>
      </c>
      <c r="N16" s="69">
        <v>10777529</v>
      </c>
      <c r="O16" s="69">
        <v>135283</v>
      </c>
      <c r="P16" s="69">
        <v>0</v>
      </c>
      <c r="Q16" s="69">
        <v>10535504</v>
      </c>
      <c r="R16" s="69">
        <v>71296</v>
      </c>
      <c r="S16" s="69">
        <v>10622404</v>
      </c>
      <c r="T16" s="69">
        <v>135283</v>
      </c>
      <c r="U16" s="69">
        <v>4837445</v>
      </c>
      <c r="V16" s="69">
        <v>85851</v>
      </c>
      <c r="W16" s="69">
        <v>4923296</v>
      </c>
      <c r="X16" s="69">
        <v>135283</v>
      </c>
      <c r="Y16" s="69">
        <v>0</v>
      </c>
      <c r="Z16" s="69">
        <v>4801775</v>
      </c>
      <c r="AA16" s="69">
        <v>38500</v>
      </c>
      <c r="AB16" s="69">
        <v>4840275</v>
      </c>
      <c r="AC16" s="69">
        <v>135283</v>
      </c>
      <c r="AD16" s="69">
        <v>136358</v>
      </c>
      <c r="AE16" s="69">
        <v>2717</v>
      </c>
      <c r="AF16" s="69">
        <v>139075</v>
      </c>
      <c r="AG16" s="69">
        <v>0</v>
      </c>
      <c r="AH16" s="69">
        <v>0</v>
      </c>
      <c r="AI16" s="69">
        <v>135222</v>
      </c>
      <c r="AJ16" s="69">
        <v>1249</v>
      </c>
      <c r="AK16" s="69">
        <v>136471</v>
      </c>
      <c r="AL16" s="69">
        <v>0</v>
      </c>
      <c r="AM16" s="69">
        <v>4013229</v>
      </c>
      <c r="AN16" s="69">
        <v>79954</v>
      </c>
      <c r="AO16" s="69">
        <v>4093183</v>
      </c>
      <c r="AP16" s="69">
        <v>0</v>
      </c>
      <c r="AQ16" s="69">
        <v>0</v>
      </c>
      <c r="AR16" s="69">
        <v>3979773</v>
      </c>
      <c r="AS16" s="69">
        <v>36772</v>
      </c>
      <c r="AT16" s="69">
        <v>4016545</v>
      </c>
      <c r="AU16" s="69">
        <v>0</v>
      </c>
      <c r="AV16" s="69">
        <v>29228</v>
      </c>
      <c r="AW16" s="69">
        <v>0</v>
      </c>
      <c r="AX16" s="69">
        <v>29228</v>
      </c>
      <c r="AY16" s="69">
        <v>0</v>
      </c>
      <c r="AZ16" s="69">
        <v>0</v>
      </c>
      <c r="BA16" s="69">
        <v>29228</v>
      </c>
      <c r="BB16" s="69">
        <v>0</v>
      </c>
      <c r="BC16" s="69">
        <v>29228</v>
      </c>
      <c r="BD16" s="69">
        <v>0</v>
      </c>
      <c r="BE16" s="69">
        <v>207383</v>
      </c>
      <c r="BF16" s="69">
        <v>2741</v>
      </c>
      <c r="BG16" s="69">
        <v>210124</v>
      </c>
      <c r="BH16" s="69">
        <v>0</v>
      </c>
      <c r="BI16" s="69">
        <v>0</v>
      </c>
      <c r="BJ16" s="69">
        <v>206433</v>
      </c>
      <c r="BK16" s="69">
        <v>422</v>
      </c>
      <c r="BL16" s="69">
        <v>206855</v>
      </c>
      <c r="BM16" s="69">
        <v>0</v>
      </c>
      <c r="BN16" s="69">
        <v>480475</v>
      </c>
      <c r="BO16" s="69">
        <v>439</v>
      </c>
      <c r="BP16" s="69">
        <v>480914</v>
      </c>
      <c r="BQ16" s="69">
        <v>135283</v>
      </c>
      <c r="BR16" s="69">
        <v>0</v>
      </c>
      <c r="BS16" s="69">
        <v>480347</v>
      </c>
      <c r="BT16" s="69">
        <v>57</v>
      </c>
      <c r="BU16" s="69">
        <v>480404</v>
      </c>
      <c r="BV16" s="69">
        <v>135283</v>
      </c>
      <c r="BW16" s="69">
        <v>4813709</v>
      </c>
      <c r="BX16" s="69">
        <v>78110</v>
      </c>
      <c r="BY16" s="69">
        <v>4891819</v>
      </c>
      <c r="BZ16" s="69">
        <v>0</v>
      </c>
      <c r="CA16" s="69">
        <v>0</v>
      </c>
      <c r="CB16" s="69">
        <v>4796867</v>
      </c>
      <c r="CC16" s="69">
        <v>30705</v>
      </c>
      <c r="CD16" s="69">
        <v>4827572</v>
      </c>
      <c r="CE16" s="69">
        <v>0</v>
      </c>
      <c r="CF16" s="69">
        <v>4602746</v>
      </c>
      <c r="CG16" s="69">
        <v>78110</v>
      </c>
      <c r="CH16" s="69">
        <v>4680856</v>
      </c>
      <c r="CI16" s="69">
        <v>0</v>
      </c>
      <c r="CJ16" s="69">
        <v>0</v>
      </c>
      <c r="CK16" s="69">
        <v>4585904</v>
      </c>
      <c r="CL16" s="69">
        <v>30705</v>
      </c>
      <c r="CM16" s="69">
        <v>4616609</v>
      </c>
      <c r="CN16" s="69">
        <v>0</v>
      </c>
      <c r="CO16" s="69">
        <v>1599407</v>
      </c>
      <c r="CP16" s="69">
        <v>32647</v>
      </c>
      <c r="CQ16" s="69">
        <v>1632054</v>
      </c>
      <c r="CR16" s="69">
        <v>0</v>
      </c>
      <c r="CS16" s="69">
        <v>0</v>
      </c>
      <c r="CT16" s="69">
        <v>1592368</v>
      </c>
      <c r="CU16" s="69">
        <v>12834</v>
      </c>
      <c r="CV16" s="69">
        <v>1605202</v>
      </c>
      <c r="CW16" s="69">
        <v>0</v>
      </c>
      <c r="CX16" s="69">
        <v>2227254</v>
      </c>
      <c r="CY16" s="69">
        <v>45463</v>
      </c>
      <c r="CZ16" s="69">
        <v>2272717</v>
      </c>
      <c r="DA16" s="69">
        <v>0</v>
      </c>
      <c r="DB16" s="69">
        <v>0</v>
      </c>
      <c r="DC16" s="69">
        <v>2217451</v>
      </c>
      <c r="DD16" s="69">
        <v>17871</v>
      </c>
      <c r="DE16" s="69">
        <v>2235322</v>
      </c>
      <c r="DF16" s="69">
        <v>0</v>
      </c>
      <c r="DG16" s="69">
        <v>776085</v>
      </c>
      <c r="DH16" s="69">
        <v>0</v>
      </c>
      <c r="DI16" s="69">
        <v>776085</v>
      </c>
      <c r="DJ16" s="69">
        <v>0</v>
      </c>
      <c r="DK16" s="69">
        <v>0</v>
      </c>
      <c r="DL16" s="69">
        <v>776085</v>
      </c>
      <c r="DM16" s="69">
        <v>0</v>
      </c>
      <c r="DN16" s="69">
        <v>776085</v>
      </c>
      <c r="DO16" s="69">
        <v>0</v>
      </c>
      <c r="DP16" s="69">
        <v>210963</v>
      </c>
      <c r="DQ16" s="69">
        <v>0</v>
      </c>
      <c r="DR16" s="69">
        <v>210963</v>
      </c>
      <c r="DS16" s="69">
        <v>0</v>
      </c>
      <c r="DT16" s="69">
        <v>0</v>
      </c>
      <c r="DU16" s="69">
        <v>210963</v>
      </c>
      <c r="DV16" s="69">
        <v>0</v>
      </c>
      <c r="DW16" s="69">
        <v>210963</v>
      </c>
      <c r="DX16" s="69">
        <v>0</v>
      </c>
      <c r="DY16" s="69">
        <v>0</v>
      </c>
      <c r="DZ16" s="69">
        <v>0</v>
      </c>
      <c r="EA16" s="69">
        <v>244589</v>
      </c>
      <c r="EB16" s="69">
        <v>0</v>
      </c>
      <c r="EC16" s="69">
        <v>0</v>
      </c>
      <c r="ED16" s="69">
        <v>0</v>
      </c>
      <c r="EE16" s="69">
        <v>0</v>
      </c>
      <c r="EF16" s="69">
        <v>236732</v>
      </c>
      <c r="EG16" s="69">
        <v>0</v>
      </c>
      <c r="EH16" s="69">
        <v>0</v>
      </c>
      <c r="EI16" s="69">
        <v>0</v>
      </c>
      <c r="EJ16" s="69">
        <v>15604</v>
      </c>
      <c r="EK16" s="69">
        <v>0</v>
      </c>
      <c r="EL16" s="69">
        <v>0</v>
      </c>
      <c r="EM16" s="69">
        <v>0</v>
      </c>
      <c r="EN16" s="69">
        <v>0</v>
      </c>
      <c r="EO16" s="69">
        <v>15604</v>
      </c>
      <c r="EP16" s="69">
        <v>0</v>
      </c>
      <c r="EQ16" s="69">
        <v>222354</v>
      </c>
      <c r="ER16" s="69">
        <v>6631</v>
      </c>
      <c r="ES16" s="69">
        <v>228985</v>
      </c>
      <c r="ET16" s="69">
        <v>0</v>
      </c>
      <c r="EU16" s="69">
        <v>0</v>
      </c>
      <c r="EV16" s="69">
        <v>219037</v>
      </c>
      <c r="EW16" s="69">
        <v>2091</v>
      </c>
      <c r="EX16" s="69">
        <v>221128</v>
      </c>
      <c r="EY16" s="69">
        <v>0</v>
      </c>
      <c r="EZ16" s="69">
        <v>717825</v>
      </c>
      <c r="FA16" s="69">
        <v>0</v>
      </c>
      <c r="FB16" s="69">
        <v>717825</v>
      </c>
      <c r="FC16" s="69">
        <v>0</v>
      </c>
      <c r="FD16" s="69">
        <v>0</v>
      </c>
      <c r="FE16" s="69">
        <v>717825</v>
      </c>
      <c r="FF16" s="69">
        <v>0</v>
      </c>
      <c r="FG16" s="69">
        <v>717825</v>
      </c>
      <c r="FH16" s="69">
        <v>0</v>
      </c>
      <c r="FI16" s="69">
        <v>0</v>
      </c>
      <c r="FJ16" s="69">
        <v>0</v>
      </c>
      <c r="FK16" s="69">
        <v>0</v>
      </c>
      <c r="FL16" s="69">
        <v>0</v>
      </c>
      <c r="FM16" s="69">
        <v>0</v>
      </c>
      <c r="FN16" s="69">
        <v>0</v>
      </c>
      <c r="FO16" s="69">
        <v>0</v>
      </c>
      <c r="FP16" s="69">
        <v>0</v>
      </c>
      <c r="FQ16" s="69">
        <v>0</v>
      </c>
      <c r="FR16" s="69">
        <v>0</v>
      </c>
      <c r="FS16" s="69">
        <v>0</v>
      </c>
      <c r="FT16" s="69">
        <v>0</v>
      </c>
      <c r="FU16" s="69">
        <v>0</v>
      </c>
      <c r="FV16" s="69">
        <v>0</v>
      </c>
      <c r="FW16" s="69">
        <v>0</v>
      </c>
      <c r="FX16" s="69">
        <v>0</v>
      </c>
      <c r="FY16" s="69">
        <v>0</v>
      </c>
      <c r="FZ16" s="69">
        <v>0</v>
      </c>
      <c r="GA16" s="69">
        <v>0</v>
      </c>
      <c r="GB16" s="69">
        <v>0</v>
      </c>
      <c r="GC16" s="69">
        <v>0</v>
      </c>
      <c r="GD16" s="69">
        <v>0</v>
      </c>
      <c r="GE16" s="69">
        <v>0</v>
      </c>
      <c r="GF16" s="69">
        <v>0</v>
      </c>
      <c r="GG16" s="69">
        <v>0</v>
      </c>
      <c r="GH16" s="69">
        <v>0</v>
      </c>
      <c r="GI16" s="69">
        <v>0</v>
      </c>
      <c r="GJ16" s="69">
        <v>0</v>
      </c>
      <c r="GK16" s="69">
        <v>0</v>
      </c>
      <c r="GL16" s="69">
        <v>0</v>
      </c>
      <c r="GM16" s="69">
        <v>0</v>
      </c>
      <c r="GN16" s="69">
        <v>0</v>
      </c>
      <c r="GO16" s="69">
        <v>0</v>
      </c>
      <c r="GP16" s="69">
        <v>0</v>
      </c>
      <c r="GQ16" s="69">
        <v>0</v>
      </c>
      <c r="GR16" s="69">
        <v>0</v>
      </c>
      <c r="GS16" s="69">
        <v>0</v>
      </c>
      <c r="GT16" s="69">
        <v>0</v>
      </c>
      <c r="GU16" s="69">
        <v>0</v>
      </c>
      <c r="GV16" s="69">
        <v>0</v>
      </c>
      <c r="GW16" s="69">
        <v>0</v>
      </c>
      <c r="GX16" s="69">
        <v>0</v>
      </c>
      <c r="GY16" s="69">
        <v>0</v>
      </c>
      <c r="GZ16" s="69">
        <v>0</v>
      </c>
      <c r="HA16" s="69">
        <v>0</v>
      </c>
      <c r="HB16" s="69">
        <v>0</v>
      </c>
      <c r="HC16" s="69">
        <v>0</v>
      </c>
      <c r="HD16" s="69">
        <v>0</v>
      </c>
      <c r="HE16" s="69">
        <v>0</v>
      </c>
      <c r="HF16" s="69">
        <v>0</v>
      </c>
      <c r="HG16" s="69">
        <v>0</v>
      </c>
      <c r="HH16" s="69">
        <v>0</v>
      </c>
      <c r="HI16" s="69">
        <v>0</v>
      </c>
      <c r="HJ16" s="69">
        <v>0</v>
      </c>
    </row>
    <row r="17" spans="1:218">
      <c r="A17" s="12" t="str">
        <f>T("272094")</f>
        <v>272094</v>
      </c>
      <c r="B17" s="12" t="s">
        <v>29</v>
      </c>
      <c r="C17" s="69">
        <v>19419312</v>
      </c>
      <c r="D17" s="69">
        <v>358432</v>
      </c>
      <c r="E17" s="69">
        <v>19789729</v>
      </c>
      <c r="F17" s="69">
        <v>330162</v>
      </c>
      <c r="G17" s="69">
        <v>0</v>
      </c>
      <c r="H17" s="69">
        <v>19304327</v>
      </c>
      <c r="I17" s="69">
        <v>115856</v>
      </c>
      <c r="J17" s="69">
        <v>19432168</v>
      </c>
      <c r="K17" s="69">
        <v>330492</v>
      </c>
      <c r="L17" s="69">
        <v>19419312</v>
      </c>
      <c r="M17" s="69">
        <v>358432</v>
      </c>
      <c r="N17" s="69">
        <v>19789729</v>
      </c>
      <c r="O17" s="69">
        <v>330162</v>
      </c>
      <c r="P17" s="69">
        <v>0</v>
      </c>
      <c r="Q17" s="69">
        <v>19304327</v>
      </c>
      <c r="R17" s="69">
        <v>115856</v>
      </c>
      <c r="S17" s="69">
        <v>19432168</v>
      </c>
      <c r="T17" s="69">
        <v>330492</v>
      </c>
      <c r="U17" s="69">
        <v>8858334</v>
      </c>
      <c r="V17" s="69">
        <v>271774</v>
      </c>
      <c r="W17" s="69">
        <v>9130108</v>
      </c>
      <c r="X17" s="69">
        <v>330162</v>
      </c>
      <c r="Y17" s="69">
        <v>0</v>
      </c>
      <c r="Z17" s="69">
        <v>8779855</v>
      </c>
      <c r="AA17" s="69">
        <v>80683</v>
      </c>
      <c r="AB17" s="69">
        <v>8860538</v>
      </c>
      <c r="AC17" s="69">
        <v>330492</v>
      </c>
      <c r="AD17" s="69">
        <v>237209</v>
      </c>
      <c r="AE17" s="69">
        <v>7657</v>
      </c>
      <c r="AF17" s="69">
        <v>244866</v>
      </c>
      <c r="AG17" s="69">
        <v>0</v>
      </c>
      <c r="AH17" s="69">
        <v>0</v>
      </c>
      <c r="AI17" s="69">
        <v>235114</v>
      </c>
      <c r="AJ17" s="69">
        <v>2240</v>
      </c>
      <c r="AK17" s="69">
        <v>237354</v>
      </c>
      <c r="AL17" s="69">
        <v>0</v>
      </c>
      <c r="AM17" s="69">
        <v>7263908</v>
      </c>
      <c r="AN17" s="69">
        <v>254557</v>
      </c>
      <c r="AO17" s="69">
        <v>7518465</v>
      </c>
      <c r="AP17" s="69">
        <v>0</v>
      </c>
      <c r="AQ17" s="69">
        <v>0</v>
      </c>
      <c r="AR17" s="69">
        <v>7185905</v>
      </c>
      <c r="AS17" s="69">
        <v>74406</v>
      </c>
      <c r="AT17" s="69">
        <v>7260311</v>
      </c>
      <c r="AU17" s="69">
        <v>0</v>
      </c>
      <c r="AV17" s="69">
        <v>37733</v>
      </c>
      <c r="AW17" s="69">
        <v>0</v>
      </c>
      <c r="AX17" s="69">
        <v>37733</v>
      </c>
      <c r="AY17" s="69">
        <v>0</v>
      </c>
      <c r="AZ17" s="69">
        <v>0</v>
      </c>
      <c r="BA17" s="69">
        <v>37733</v>
      </c>
      <c r="BB17" s="69">
        <v>0</v>
      </c>
      <c r="BC17" s="69">
        <v>37733</v>
      </c>
      <c r="BD17" s="69">
        <v>0</v>
      </c>
      <c r="BE17" s="69">
        <v>502649</v>
      </c>
      <c r="BF17" s="69">
        <v>3539</v>
      </c>
      <c r="BG17" s="69">
        <v>506188</v>
      </c>
      <c r="BH17" s="69">
        <v>84365</v>
      </c>
      <c r="BI17" s="69">
        <v>0</v>
      </c>
      <c r="BJ17" s="69">
        <v>503232</v>
      </c>
      <c r="BK17" s="69">
        <v>1495</v>
      </c>
      <c r="BL17" s="69">
        <v>504727</v>
      </c>
      <c r="BM17" s="69">
        <v>84449</v>
      </c>
      <c r="BN17" s="69">
        <v>854568</v>
      </c>
      <c r="BO17" s="69">
        <v>6021</v>
      </c>
      <c r="BP17" s="69">
        <v>860589</v>
      </c>
      <c r="BQ17" s="69">
        <v>245797</v>
      </c>
      <c r="BR17" s="69">
        <v>0</v>
      </c>
      <c r="BS17" s="69">
        <v>855604</v>
      </c>
      <c r="BT17" s="69">
        <v>2542</v>
      </c>
      <c r="BU17" s="69">
        <v>858146</v>
      </c>
      <c r="BV17" s="69">
        <v>246043</v>
      </c>
      <c r="BW17" s="69">
        <v>9272357</v>
      </c>
      <c r="BX17" s="69">
        <v>73997</v>
      </c>
      <c r="BY17" s="69">
        <v>9346354</v>
      </c>
      <c r="BZ17" s="69">
        <v>0</v>
      </c>
      <c r="CA17" s="69">
        <v>0</v>
      </c>
      <c r="CB17" s="69">
        <v>9239568</v>
      </c>
      <c r="CC17" s="69">
        <v>31765</v>
      </c>
      <c r="CD17" s="69">
        <v>9271333</v>
      </c>
      <c r="CE17" s="69">
        <v>0</v>
      </c>
      <c r="CF17" s="69">
        <v>9075157</v>
      </c>
      <c r="CG17" s="69">
        <v>73997</v>
      </c>
      <c r="CH17" s="69">
        <v>9149154</v>
      </c>
      <c r="CI17" s="69">
        <v>0</v>
      </c>
      <c r="CJ17" s="69">
        <v>0</v>
      </c>
      <c r="CK17" s="69">
        <v>9042368</v>
      </c>
      <c r="CL17" s="69">
        <v>31765</v>
      </c>
      <c r="CM17" s="69">
        <v>9074133</v>
      </c>
      <c r="CN17" s="69">
        <v>0</v>
      </c>
      <c r="CO17" s="69">
        <v>3479217</v>
      </c>
      <c r="CP17" s="69">
        <v>32900</v>
      </c>
      <c r="CQ17" s="69">
        <v>3512117</v>
      </c>
      <c r="CR17" s="69">
        <v>0</v>
      </c>
      <c r="CS17" s="69">
        <v>0</v>
      </c>
      <c r="CT17" s="69">
        <v>3464364</v>
      </c>
      <c r="CU17" s="69">
        <v>14150</v>
      </c>
      <c r="CV17" s="69">
        <v>3478514</v>
      </c>
      <c r="CW17" s="69">
        <v>0</v>
      </c>
      <c r="CX17" s="69">
        <v>4311662</v>
      </c>
      <c r="CY17" s="69">
        <v>40781</v>
      </c>
      <c r="CZ17" s="69">
        <v>4352443</v>
      </c>
      <c r="DA17" s="69">
        <v>0</v>
      </c>
      <c r="DB17" s="69">
        <v>0</v>
      </c>
      <c r="DC17" s="69">
        <v>4294115</v>
      </c>
      <c r="DD17" s="69">
        <v>17540</v>
      </c>
      <c r="DE17" s="69">
        <v>4311655</v>
      </c>
      <c r="DF17" s="69">
        <v>0</v>
      </c>
      <c r="DG17" s="69">
        <v>1284278</v>
      </c>
      <c r="DH17" s="69">
        <v>316</v>
      </c>
      <c r="DI17" s="69">
        <v>1284594</v>
      </c>
      <c r="DJ17" s="69">
        <v>0</v>
      </c>
      <c r="DK17" s="69">
        <v>0</v>
      </c>
      <c r="DL17" s="69">
        <v>1283889</v>
      </c>
      <c r="DM17" s="69">
        <v>75</v>
      </c>
      <c r="DN17" s="69">
        <v>1283964</v>
      </c>
      <c r="DO17" s="69">
        <v>0</v>
      </c>
      <c r="DP17" s="69">
        <v>197200</v>
      </c>
      <c r="DQ17" s="69">
        <v>0</v>
      </c>
      <c r="DR17" s="69">
        <v>197200</v>
      </c>
      <c r="DS17" s="69">
        <v>0</v>
      </c>
      <c r="DT17" s="69">
        <v>0</v>
      </c>
      <c r="DU17" s="69">
        <v>197200</v>
      </c>
      <c r="DV17" s="69">
        <v>0</v>
      </c>
      <c r="DW17" s="69">
        <v>197200</v>
      </c>
      <c r="DX17" s="69">
        <v>0</v>
      </c>
      <c r="DY17" s="69">
        <v>0</v>
      </c>
      <c r="DZ17" s="69">
        <v>0</v>
      </c>
      <c r="EA17" s="69">
        <v>187539</v>
      </c>
      <c r="EB17" s="69">
        <v>0</v>
      </c>
      <c r="EC17" s="69">
        <v>0</v>
      </c>
      <c r="ED17" s="69">
        <v>0</v>
      </c>
      <c r="EE17" s="69">
        <v>0</v>
      </c>
      <c r="EF17" s="69">
        <v>174569</v>
      </c>
      <c r="EG17" s="69">
        <v>0</v>
      </c>
      <c r="EH17" s="69">
        <v>0</v>
      </c>
      <c r="EI17" s="69">
        <v>0</v>
      </c>
      <c r="EJ17" s="69">
        <v>11985</v>
      </c>
      <c r="EK17" s="69">
        <v>0</v>
      </c>
      <c r="EL17" s="69">
        <v>0</v>
      </c>
      <c r="EM17" s="69">
        <v>0</v>
      </c>
      <c r="EN17" s="69">
        <v>0</v>
      </c>
      <c r="EO17" s="69">
        <v>11985</v>
      </c>
      <c r="EP17" s="69">
        <v>0</v>
      </c>
      <c r="EQ17" s="69">
        <v>162893</v>
      </c>
      <c r="ER17" s="69">
        <v>12661</v>
      </c>
      <c r="ES17" s="69">
        <v>175554</v>
      </c>
      <c r="ET17" s="69">
        <v>0</v>
      </c>
      <c r="EU17" s="69">
        <v>0</v>
      </c>
      <c r="EV17" s="69">
        <v>159176</v>
      </c>
      <c r="EW17" s="69">
        <v>3408</v>
      </c>
      <c r="EX17" s="69">
        <v>162584</v>
      </c>
      <c r="EY17" s="69">
        <v>0</v>
      </c>
      <c r="EZ17" s="69">
        <v>1125728</v>
      </c>
      <c r="FA17" s="69">
        <v>0</v>
      </c>
      <c r="FB17" s="69">
        <v>1125728</v>
      </c>
      <c r="FC17" s="69">
        <v>0</v>
      </c>
      <c r="FD17" s="69">
        <v>0</v>
      </c>
      <c r="FE17" s="69">
        <v>1125728</v>
      </c>
      <c r="FF17" s="69">
        <v>0</v>
      </c>
      <c r="FG17" s="69">
        <v>1125728</v>
      </c>
      <c r="FH17" s="69">
        <v>0</v>
      </c>
      <c r="FI17" s="69">
        <v>0</v>
      </c>
      <c r="FJ17" s="69">
        <v>0</v>
      </c>
      <c r="FK17" s="69">
        <v>0</v>
      </c>
      <c r="FL17" s="69">
        <v>0</v>
      </c>
      <c r="FM17" s="69">
        <v>0</v>
      </c>
      <c r="FN17" s="69">
        <v>0</v>
      </c>
      <c r="FO17" s="69">
        <v>0</v>
      </c>
      <c r="FP17" s="69">
        <v>0</v>
      </c>
      <c r="FQ17" s="69">
        <v>0</v>
      </c>
      <c r="FR17" s="69">
        <v>0</v>
      </c>
      <c r="FS17" s="69">
        <v>0</v>
      </c>
      <c r="FT17" s="69">
        <v>0</v>
      </c>
      <c r="FU17" s="69">
        <v>0</v>
      </c>
      <c r="FV17" s="69">
        <v>0</v>
      </c>
      <c r="FW17" s="69">
        <v>0</v>
      </c>
      <c r="FX17" s="69">
        <v>0</v>
      </c>
      <c r="FY17" s="69">
        <v>0</v>
      </c>
      <c r="FZ17" s="69">
        <v>0</v>
      </c>
      <c r="GA17" s="69">
        <v>0</v>
      </c>
      <c r="GB17" s="69">
        <v>0</v>
      </c>
      <c r="GC17" s="69">
        <v>0</v>
      </c>
      <c r="GD17" s="69">
        <v>0</v>
      </c>
      <c r="GE17" s="69">
        <v>0</v>
      </c>
      <c r="GF17" s="69">
        <v>0</v>
      </c>
      <c r="GG17" s="69">
        <v>0</v>
      </c>
      <c r="GH17" s="69">
        <v>0</v>
      </c>
      <c r="GI17" s="69">
        <v>0</v>
      </c>
      <c r="GJ17" s="69">
        <v>0</v>
      </c>
      <c r="GK17" s="69">
        <v>0</v>
      </c>
      <c r="GL17" s="69">
        <v>0</v>
      </c>
      <c r="GM17" s="69">
        <v>0</v>
      </c>
      <c r="GN17" s="69">
        <v>0</v>
      </c>
      <c r="GO17" s="69">
        <v>0</v>
      </c>
      <c r="GP17" s="69">
        <v>0</v>
      </c>
      <c r="GQ17" s="69">
        <v>0</v>
      </c>
      <c r="GR17" s="69">
        <v>0</v>
      </c>
      <c r="GS17" s="69">
        <v>0</v>
      </c>
      <c r="GT17" s="69">
        <v>0</v>
      </c>
      <c r="GU17" s="69">
        <v>0</v>
      </c>
      <c r="GV17" s="69">
        <v>0</v>
      </c>
      <c r="GW17" s="69">
        <v>0</v>
      </c>
      <c r="GX17" s="69">
        <v>0</v>
      </c>
      <c r="GY17" s="69">
        <v>0</v>
      </c>
      <c r="GZ17" s="69">
        <v>0</v>
      </c>
      <c r="HA17" s="69">
        <v>0</v>
      </c>
      <c r="HB17" s="69">
        <v>0</v>
      </c>
      <c r="HC17" s="69">
        <v>0</v>
      </c>
      <c r="HD17" s="69">
        <v>0</v>
      </c>
      <c r="HE17" s="69">
        <v>0</v>
      </c>
      <c r="HF17" s="69">
        <v>0</v>
      </c>
      <c r="HG17" s="69">
        <v>0</v>
      </c>
      <c r="HH17" s="69">
        <v>0</v>
      </c>
      <c r="HI17" s="69">
        <v>0</v>
      </c>
      <c r="HJ17" s="69">
        <v>0</v>
      </c>
    </row>
    <row r="18" spans="1:218">
      <c r="A18" s="12" t="str">
        <f>T("272108")</f>
        <v>272108</v>
      </c>
      <c r="B18" s="12" t="s">
        <v>36</v>
      </c>
      <c r="C18" s="69">
        <v>51665267</v>
      </c>
      <c r="D18" s="69">
        <v>248387</v>
      </c>
      <c r="E18" s="69">
        <v>51948507</v>
      </c>
      <c r="F18" s="69">
        <v>802826</v>
      </c>
      <c r="G18" s="69">
        <v>0</v>
      </c>
      <c r="H18" s="69">
        <v>51544301</v>
      </c>
      <c r="I18" s="69">
        <v>101882</v>
      </c>
      <c r="J18" s="69">
        <v>51681036</v>
      </c>
      <c r="K18" s="69">
        <v>803629</v>
      </c>
      <c r="L18" s="69">
        <v>51665267</v>
      </c>
      <c r="M18" s="69">
        <v>248387</v>
      </c>
      <c r="N18" s="69">
        <v>51948507</v>
      </c>
      <c r="O18" s="69">
        <v>802826</v>
      </c>
      <c r="P18" s="69">
        <v>0</v>
      </c>
      <c r="Q18" s="69">
        <v>51544301</v>
      </c>
      <c r="R18" s="69">
        <v>101882</v>
      </c>
      <c r="S18" s="69">
        <v>51681036</v>
      </c>
      <c r="T18" s="69">
        <v>803629</v>
      </c>
      <c r="U18" s="69">
        <v>26675001</v>
      </c>
      <c r="V18" s="69">
        <v>155321</v>
      </c>
      <c r="W18" s="69">
        <v>26830322</v>
      </c>
      <c r="X18" s="69">
        <v>802826</v>
      </c>
      <c r="Y18" s="69">
        <v>0</v>
      </c>
      <c r="Z18" s="69">
        <v>26591722</v>
      </c>
      <c r="AA18" s="69">
        <v>69565</v>
      </c>
      <c r="AB18" s="69">
        <v>26661287</v>
      </c>
      <c r="AC18" s="69">
        <v>803629</v>
      </c>
      <c r="AD18" s="69">
        <v>670256</v>
      </c>
      <c r="AE18" s="69">
        <v>4243</v>
      </c>
      <c r="AF18" s="69">
        <v>674499</v>
      </c>
      <c r="AG18" s="69">
        <v>0</v>
      </c>
      <c r="AH18" s="69">
        <v>0</v>
      </c>
      <c r="AI18" s="69">
        <v>667743</v>
      </c>
      <c r="AJ18" s="69">
        <v>1917</v>
      </c>
      <c r="AK18" s="69">
        <v>669660</v>
      </c>
      <c r="AL18" s="69">
        <v>0</v>
      </c>
      <c r="AM18" s="69">
        <v>22401682</v>
      </c>
      <c r="AN18" s="69">
        <v>141823</v>
      </c>
      <c r="AO18" s="69">
        <v>22543505</v>
      </c>
      <c r="AP18" s="69">
        <v>0</v>
      </c>
      <c r="AQ18" s="69">
        <v>0</v>
      </c>
      <c r="AR18" s="69">
        <v>22317698</v>
      </c>
      <c r="AS18" s="69">
        <v>64065</v>
      </c>
      <c r="AT18" s="69">
        <v>22381763</v>
      </c>
      <c r="AU18" s="69">
        <v>0</v>
      </c>
      <c r="AV18" s="69">
        <v>199692</v>
      </c>
      <c r="AW18" s="69">
        <v>0</v>
      </c>
      <c r="AX18" s="69">
        <v>199692</v>
      </c>
      <c r="AY18" s="69">
        <v>0</v>
      </c>
      <c r="AZ18" s="69">
        <v>0</v>
      </c>
      <c r="BA18" s="69">
        <v>199692</v>
      </c>
      <c r="BB18" s="69">
        <v>0</v>
      </c>
      <c r="BC18" s="69">
        <v>199692</v>
      </c>
      <c r="BD18" s="69">
        <v>0</v>
      </c>
      <c r="BE18" s="69">
        <v>793557</v>
      </c>
      <c r="BF18" s="69">
        <v>2038</v>
      </c>
      <c r="BG18" s="69">
        <v>795595</v>
      </c>
      <c r="BH18" s="69">
        <v>0</v>
      </c>
      <c r="BI18" s="69">
        <v>0</v>
      </c>
      <c r="BJ18" s="69">
        <v>794266</v>
      </c>
      <c r="BK18" s="69">
        <v>789</v>
      </c>
      <c r="BL18" s="69">
        <v>795055</v>
      </c>
      <c r="BM18" s="69">
        <v>0</v>
      </c>
      <c r="BN18" s="69">
        <v>2809506</v>
      </c>
      <c r="BO18" s="69">
        <v>7217</v>
      </c>
      <c r="BP18" s="69">
        <v>2816723</v>
      </c>
      <c r="BQ18" s="69">
        <v>802826</v>
      </c>
      <c r="BR18" s="69">
        <v>0</v>
      </c>
      <c r="BS18" s="69">
        <v>2812015</v>
      </c>
      <c r="BT18" s="69">
        <v>2794</v>
      </c>
      <c r="BU18" s="69">
        <v>2814809</v>
      </c>
      <c r="BV18" s="69">
        <v>803629</v>
      </c>
      <c r="BW18" s="69">
        <v>22301596</v>
      </c>
      <c r="BX18" s="69">
        <v>81530</v>
      </c>
      <c r="BY18" s="69">
        <v>22383126</v>
      </c>
      <c r="BZ18" s="69">
        <v>0</v>
      </c>
      <c r="CA18" s="69">
        <v>0</v>
      </c>
      <c r="CB18" s="69">
        <v>22269690</v>
      </c>
      <c r="CC18" s="69">
        <v>28356</v>
      </c>
      <c r="CD18" s="69">
        <v>22298046</v>
      </c>
      <c r="CE18" s="69">
        <v>0</v>
      </c>
      <c r="CF18" s="69">
        <v>21965289</v>
      </c>
      <c r="CG18" s="69">
        <v>81530</v>
      </c>
      <c r="CH18" s="69">
        <v>22046819</v>
      </c>
      <c r="CI18" s="69">
        <v>0</v>
      </c>
      <c r="CJ18" s="69">
        <v>0</v>
      </c>
      <c r="CK18" s="69">
        <v>21933383</v>
      </c>
      <c r="CL18" s="69">
        <v>28356</v>
      </c>
      <c r="CM18" s="69">
        <v>21961739</v>
      </c>
      <c r="CN18" s="69">
        <v>0</v>
      </c>
      <c r="CO18" s="69">
        <v>8450438</v>
      </c>
      <c r="CP18" s="69">
        <v>31366</v>
      </c>
      <c r="CQ18" s="69">
        <v>8481804</v>
      </c>
      <c r="CR18" s="69">
        <v>0</v>
      </c>
      <c r="CS18" s="69">
        <v>0</v>
      </c>
      <c r="CT18" s="69">
        <v>8438163</v>
      </c>
      <c r="CU18" s="69">
        <v>10909</v>
      </c>
      <c r="CV18" s="69">
        <v>8449072</v>
      </c>
      <c r="CW18" s="69">
        <v>0</v>
      </c>
      <c r="CX18" s="69">
        <v>10822965</v>
      </c>
      <c r="CY18" s="69">
        <v>40172</v>
      </c>
      <c r="CZ18" s="69">
        <v>10863137</v>
      </c>
      <c r="DA18" s="69">
        <v>0</v>
      </c>
      <c r="DB18" s="69">
        <v>0</v>
      </c>
      <c r="DC18" s="69">
        <v>10807243</v>
      </c>
      <c r="DD18" s="69">
        <v>13972</v>
      </c>
      <c r="DE18" s="69">
        <v>10821215</v>
      </c>
      <c r="DF18" s="69">
        <v>0</v>
      </c>
      <c r="DG18" s="69">
        <v>2691886</v>
      </c>
      <c r="DH18" s="69">
        <v>9992</v>
      </c>
      <c r="DI18" s="69">
        <v>2701878</v>
      </c>
      <c r="DJ18" s="69">
        <v>0</v>
      </c>
      <c r="DK18" s="69">
        <v>0</v>
      </c>
      <c r="DL18" s="69">
        <v>2687977</v>
      </c>
      <c r="DM18" s="69">
        <v>3475</v>
      </c>
      <c r="DN18" s="69">
        <v>2691452</v>
      </c>
      <c r="DO18" s="69">
        <v>0</v>
      </c>
      <c r="DP18" s="69">
        <v>336307</v>
      </c>
      <c r="DQ18" s="69">
        <v>0</v>
      </c>
      <c r="DR18" s="69">
        <v>336307</v>
      </c>
      <c r="DS18" s="69">
        <v>0</v>
      </c>
      <c r="DT18" s="69">
        <v>0</v>
      </c>
      <c r="DU18" s="69">
        <v>336307</v>
      </c>
      <c r="DV18" s="69">
        <v>0</v>
      </c>
      <c r="DW18" s="69">
        <v>336307</v>
      </c>
      <c r="DX18" s="69">
        <v>0</v>
      </c>
      <c r="DY18" s="69">
        <v>0</v>
      </c>
      <c r="DZ18" s="69">
        <v>0</v>
      </c>
      <c r="EA18" s="69">
        <v>639702</v>
      </c>
      <c r="EB18" s="69">
        <v>0</v>
      </c>
      <c r="EC18" s="69">
        <v>0</v>
      </c>
      <c r="ED18" s="69">
        <v>0</v>
      </c>
      <c r="EE18" s="69">
        <v>0</v>
      </c>
      <c r="EF18" s="69">
        <v>626346</v>
      </c>
      <c r="EG18" s="69">
        <v>0</v>
      </c>
      <c r="EH18" s="69">
        <v>0</v>
      </c>
      <c r="EI18" s="69">
        <v>0</v>
      </c>
      <c r="EJ18" s="69">
        <v>34853</v>
      </c>
      <c r="EK18" s="69">
        <v>0</v>
      </c>
      <c r="EL18" s="69">
        <v>0</v>
      </c>
      <c r="EM18" s="69">
        <v>0</v>
      </c>
      <c r="EN18" s="69">
        <v>0</v>
      </c>
      <c r="EO18" s="69">
        <v>34853</v>
      </c>
      <c r="EP18" s="69">
        <v>0</v>
      </c>
      <c r="EQ18" s="69">
        <v>593313</v>
      </c>
      <c r="ER18" s="69">
        <v>11536</v>
      </c>
      <c r="ES18" s="69">
        <v>604849</v>
      </c>
      <c r="ET18" s="69">
        <v>0</v>
      </c>
      <c r="EU18" s="69">
        <v>0</v>
      </c>
      <c r="EV18" s="69">
        <v>587532</v>
      </c>
      <c r="EW18" s="69">
        <v>3961</v>
      </c>
      <c r="EX18" s="69">
        <v>591493</v>
      </c>
      <c r="EY18" s="69">
        <v>0</v>
      </c>
      <c r="EZ18" s="69">
        <v>2095357</v>
      </c>
      <c r="FA18" s="69">
        <v>0</v>
      </c>
      <c r="FB18" s="69">
        <v>2095357</v>
      </c>
      <c r="FC18" s="69">
        <v>0</v>
      </c>
      <c r="FD18" s="69">
        <v>0</v>
      </c>
      <c r="FE18" s="69">
        <v>2095357</v>
      </c>
      <c r="FF18" s="69">
        <v>0</v>
      </c>
      <c r="FG18" s="69">
        <v>2095357</v>
      </c>
      <c r="FH18" s="69">
        <v>0</v>
      </c>
      <c r="FI18" s="69">
        <v>0</v>
      </c>
      <c r="FJ18" s="69">
        <v>0</v>
      </c>
      <c r="FK18" s="69">
        <v>0</v>
      </c>
      <c r="FL18" s="69">
        <v>0</v>
      </c>
      <c r="FM18" s="69">
        <v>0</v>
      </c>
      <c r="FN18" s="69">
        <v>0</v>
      </c>
      <c r="FO18" s="69">
        <v>0</v>
      </c>
      <c r="FP18" s="69">
        <v>0</v>
      </c>
      <c r="FQ18" s="69">
        <v>0</v>
      </c>
      <c r="FR18" s="69">
        <v>0</v>
      </c>
      <c r="FS18" s="69">
        <v>0</v>
      </c>
      <c r="FT18" s="69">
        <v>0</v>
      </c>
      <c r="FU18" s="69">
        <v>0</v>
      </c>
      <c r="FV18" s="69">
        <v>0</v>
      </c>
      <c r="FW18" s="69">
        <v>0</v>
      </c>
      <c r="FX18" s="69">
        <v>0</v>
      </c>
      <c r="FY18" s="69">
        <v>0</v>
      </c>
      <c r="FZ18" s="69">
        <v>0</v>
      </c>
      <c r="GA18" s="69">
        <v>0</v>
      </c>
      <c r="GB18" s="69">
        <v>0</v>
      </c>
      <c r="GC18" s="69">
        <v>0</v>
      </c>
      <c r="GD18" s="69">
        <v>0</v>
      </c>
      <c r="GE18" s="69">
        <v>0</v>
      </c>
      <c r="GF18" s="69">
        <v>0</v>
      </c>
      <c r="GG18" s="69">
        <v>0</v>
      </c>
      <c r="GH18" s="69">
        <v>0</v>
      </c>
      <c r="GI18" s="69">
        <v>0</v>
      </c>
      <c r="GJ18" s="69">
        <v>0</v>
      </c>
      <c r="GK18" s="69">
        <v>0</v>
      </c>
      <c r="GL18" s="69">
        <v>0</v>
      </c>
      <c r="GM18" s="69">
        <v>0</v>
      </c>
      <c r="GN18" s="69">
        <v>0</v>
      </c>
      <c r="GO18" s="69">
        <v>0</v>
      </c>
      <c r="GP18" s="69">
        <v>0</v>
      </c>
      <c r="GQ18" s="69">
        <v>0</v>
      </c>
      <c r="GR18" s="69">
        <v>0</v>
      </c>
      <c r="GS18" s="69">
        <v>0</v>
      </c>
      <c r="GT18" s="69">
        <v>0</v>
      </c>
      <c r="GU18" s="69">
        <v>0</v>
      </c>
      <c r="GV18" s="69">
        <v>0</v>
      </c>
      <c r="GW18" s="69">
        <v>0</v>
      </c>
      <c r="GX18" s="69">
        <v>0</v>
      </c>
      <c r="GY18" s="69">
        <v>0</v>
      </c>
      <c r="GZ18" s="69">
        <v>0</v>
      </c>
      <c r="HA18" s="69">
        <v>0</v>
      </c>
      <c r="HB18" s="69">
        <v>0</v>
      </c>
      <c r="HC18" s="69">
        <v>0</v>
      </c>
      <c r="HD18" s="69">
        <v>0</v>
      </c>
      <c r="HE18" s="69">
        <v>0</v>
      </c>
      <c r="HF18" s="69">
        <v>0</v>
      </c>
      <c r="HG18" s="69">
        <v>0</v>
      </c>
      <c r="HH18" s="69">
        <v>0</v>
      </c>
      <c r="HI18" s="69">
        <v>0</v>
      </c>
      <c r="HJ18" s="69">
        <v>0</v>
      </c>
    </row>
    <row r="19" spans="1:218">
      <c r="A19" s="12" t="str">
        <f>T("272116")</f>
        <v>272116</v>
      </c>
      <c r="B19" s="12" t="s">
        <v>39</v>
      </c>
      <c r="C19" s="69">
        <v>46501045</v>
      </c>
      <c r="D19" s="69">
        <v>640650</v>
      </c>
      <c r="E19" s="69">
        <v>47162947</v>
      </c>
      <c r="F19" s="69">
        <v>638712</v>
      </c>
      <c r="G19" s="69">
        <v>0</v>
      </c>
      <c r="H19" s="69">
        <v>46293442</v>
      </c>
      <c r="I19" s="69">
        <v>229512</v>
      </c>
      <c r="J19" s="69">
        <v>46544206</v>
      </c>
      <c r="K19" s="69">
        <v>638073</v>
      </c>
      <c r="L19" s="69">
        <v>46501045</v>
      </c>
      <c r="M19" s="69">
        <v>640650</v>
      </c>
      <c r="N19" s="69">
        <v>47162947</v>
      </c>
      <c r="O19" s="69">
        <v>638712</v>
      </c>
      <c r="P19" s="69">
        <v>0</v>
      </c>
      <c r="Q19" s="69">
        <v>46293442</v>
      </c>
      <c r="R19" s="69">
        <v>229512</v>
      </c>
      <c r="S19" s="69">
        <v>46544206</v>
      </c>
      <c r="T19" s="69">
        <v>638073</v>
      </c>
      <c r="U19" s="69">
        <v>22093173</v>
      </c>
      <c r="V19" s="69">
        <v>457627</v>
      </c>
      <c r="W19" s="69">
        <v>22550800</v>
      </c>
      <c r="X19" s="69">
        <v>638712</v>
      </c>
      <c r="Y19" s="69">
        <v>0</v>
      </c>
      <c r="Z19" s="69">
        <v>21932398</v>
      </c>
      <c r="AA19" s="69">
        <v>162130</v>
      </c>
      <c r="AB19" s="69">
        <v>22094528</v>
      </c>
      <c r="AC19" s="69">
        <v>638073</v>
      </c>
      <c r="AD19" s="69">
        <v>495828</v>
      </c>
      <c r="AE19" s="69">
        <v>11269</v>
      </c>
      <c r="AF19" s="69">
        <v>507097</v>
      </c>
      <c r="AG19" s="69">
        <v>0</v>
      </c>
      <c r="AH19" s="69">
        <v>0</v>
      </c>
      <c r="AI19" s="69">
        <v>491752</v>
      </c>
      <c r="AJ19" s="69">
        <v>3914</v>
      </c>
      <c r="AK19" s="69">
        <v>495666</v>
      </c>
      <c r="AL19" s="69">
        <v>0</v>
      </c>
      <c r="AM19" s="69">
        <v>18575885</v>
      </c>
      <c r="AN19" s="69">
        <v>422200</v>
      </c>
      <c r="AO19" s="69">
        <v>18998085</v>
      </c>
      <c r="AP19" s="69">
        <v>0</v>
      </c>
      <c r="AQ19" s="69">
        <v>0</v>
      </c>
      <c r="AR19" s="69">
        <v>18423152</v>
      </c>
      <c r="AS19" s="69">
        <v>146618</v>
      </c>
      <c r="AT19" s="69">
        <v>18569770</v>
      </c>
      <c r="AU19" s="69">
        <v>0</v>
      </c>
      <c r="AV19" s="69">
        <v>168283</v>
      </c>
      <c r="AW19" s="69">
        <v>0</v>
      </c>
      <c r="AX19" s="69">
        <v>168283</v>
      </c>
      <c r="AY19" s="69">
        <v>0</v>
      </c>
      <c r="AZ19" s="69">
        <v>0</v>
      </c>
      <c r="BA19" s="69">
        <v>168283</v>
      </c>
      <c r="BB19" s="69">
        <v>0</v>
      </c>
      <c r="BC19" s="69">
        <v>168283</v>
      </c>
      <c r="BD19" s="69">
        <v>0</v>
      </c>
      <c r="BE19" s="69">
        <v>784130</v>
      </c>
      <c r="BF19" s="69">
        <v>6270</v>
      </c>
      <c r="BG19" s="69">
        <v>790400</v>
      </c>
      <c r="BH19" s="69">
        <v>0</v>
      </c>
      <c r="BI19" s="69">
        <v>0</v>
      </c>
      <c r="BJ19" s="69">
        <v>783101</v>
      </c>
      <c r="BK19" s="69">
        <v>3010</v>
      </c>
      <c r="BL19" s="69">
        <v>786111</v>
      </c>
      <c r="BM19" s="69">
        <v>0</v>
      </c>
      <c r="BN19" s="69">
        <v>2237330</v>
      </c>
      <c r="BO19" s="69">
        <v>17888</v>
      </c>
      <c r="BP19" s="69">
        <v>2255218</v>
      </c>
      <c r="BQ19" s="69">
        <v>638712</v>
      </c>
      <c r="BR19" s="69">
        <v>0</v>
      </c>
      <c r="BS19" s="69">
        <v>2234393</v>
      </c>
      <c r="BT19" s="69">
        <v>8588</v>
      </c>
      <c r="BU19" s="69">
        <v>2242981</v>
      </c>
      <c r="BV19" s="69">
        <v>638073</v>
      </c>
      <c r="BW19" s="69">
        <v>22378585</v>
      </c>
      <c r="BX19" s="69">
        <v>166929</v>
      </c>
      <c r="BY19" s="69">
        <v>22545514</v>
      </c>
      <c r="BZ19" s="69">
        <v>0</v>
      </c>
      <c r="CA19" s="69">
        <v>0</v>
      </c>
      <c r="CB19" s="69">
        <v>22336069</v>
      </c>
      <c r="CC19" s="69">
        <v>62588</v>
      </c>
      <c r="CD19" s="69">
        <v>22398657</v>
      </c>
      <c r="CE19" s="69">
        <v>0</v>
      </c>
      <c r="CF19" s="69">
        <v>22139045</v>
      </c>
      <c r="CG19" s="69">
        <v>166929</v>
      </c>
      <c r="CH19" s="69">
        <v>22305974</v>
      </c>
      <c r="CI19" s="69">
        <v>0</v>
      </c>
      <c r="CJ19" s="69">
        <v>0</v>
      </c>
      <c r="CK19" s="69">
        <v>22096529</v>
      </c>
      <c r="CL19" s="69">
        <v>62588</v>
      </c>
      <c r="CM19" s="69">
        <v>22159117</v>
      </c>
      <c r="CN19" s="69">
        <v>0</v>
      </c>
      <c r="CO19" s="69">
        <v>8368791</v>
      </c>
      <c r="CP19" s="69">
        <v>63101</v>
      </c>
      <c r="CQ19" s="69">
        <v>8431892</v>
      </c>
      <c r="CR19" s="69">
        <v>0</v>
      </c>
      <c r="CS19" s="69">
        <v>0</v>
      </c>
      <c r="CT19" s="69">
        <v>8352719</v>
      </c>
      <c r="CU19" s="69">
        <v>23659</v>
      </c>
      <c r="CV19" s="69">
        <v>8376378</v>
      </c>
      <c r="CW19" s="69">
        <v>0</v>
      </c>
      <c r="CX19" s="69">
        <v>10105054</v>
      </c>
      <c r="CY19" s="69">
        <v>76192</v>
      </c>
      <c r="CZ19" s="69">
        <v>10181246</v>
      </c>
      <c r="DA19" s="69">
        <v>0</v>
      </c>
      <c r="DB19" s="69">
        <v>0</v>
      </c>
      <c r="DC19" s="69">
        <v>10085648</v>
      </c>
      <c r="DD19" s="69">
        <v>28567</v>
      </c>
      <c r="DE19" s="69">
        <v>10114215</v>
      </c>
      <c r="DF19" s="69">
        <v>0</v>
      </c>
      <c r="DG19" s="69">
        <v>3665200</v>
      </c>
      <c r="DH19" s="69">
        <v>27636</v>
      </c>
      <c r="DI19" s="69">
        <v>3692836</v>
      </c>
      <c r="DJ19" s="69">
        <v>0</v>
      </c>
      <c r="DK19" s="69">
        <v>0</v>
      </c>
      <c r="DL19" s="69">
        <v>3658162</v>
      </c>
      <c r="DM19" s="69">
        <v>10362</v>
      </c>
      <c r="DN19" s="69">
        <v>3668524</v>
      </c>
      <c r="DO19" s="69">
        <v>0</v>
      </c>
      <c r="DP19" s="69">
        <v>239540</v>
      </c>
      <c r="DQ19" s="69">
        <v>0</v>
      </c>
      <c r="DR19" s="69">
        <v>239540</v>
      </c>
      <c r="DS19" s="69">
        <v>0</v>
      </c>
      <c r="DT19" s="69">
        <v>0</v>
      </c>
      <c r="DU19" s="69">
        <v>239540</v>
      </c>
      <c r="DV19" s="69">
        <v>0</v>
      </c>
      <c r="DW19" s="69">
        <v>239540</v>
      </c>
      <c r="DX19" s="69">
        <v>0</v>
      </c>
      <c r="DY19" s="69">
        <v>0</v>
      </c>
      <c r="DZ19" s="69">
        <v>0</v>
      </c>
      <c r="EA19" s="69">
        <v>373366</v>
      </c>
      <c r="EB19" s="69">
        <v>0</v>
      </c>
      <c r="EC19" s="69">
        <v>0</v>
      </c>
      <c r="ED19" s="69">
        <v>0</v>
      </c>
      <c r="EE19" s="69">
        <v>0</v>
      </c>
      <c r="EF19" s="69">
        <v>357754</v>
      </c>
      <c r="EG19" s="69">
        <v>0</v>
      </c>
      <c r="EH19" s="69">
        <v>0</v>
      </c>
      <c r="EI19" s="69">
        <v>0</v>
      </c>
      <c r="EJ19" s="69">
        <v>21252</v>
      </c>
      <c r="EK19" s="69">
        <v>0</v>
      </c>
      <c r="EL19" s="69">
        <v>0</v>
      </c>
      <c r="EM19" s="69">
        <v>0</v>
      </c>
      <c r="EN19" s="69">
        <v>0</v>
      </c>
      <c r="EO19" s="69">
        <v>21252</v>
      </c>
      <c r="EP19" s="69">
        <v>0</v>
      </c>
      <c r="EQ19" s="69">
        <v>336020</v>
      </c>
      <c r="ER19" s="69">
        <v>16094</v>
      </c>
      <c r="ES19" s="69">
        <v>352114</v>
      </c>
      <c r="ET19" s="69">
        <v>0</v>
      </c>
      <c r="EU19" s="69">
        <v>0</v>
      </c>
      <c r="EV19" s="69">
        <v>331708</v>
      </c>
      <c r="EW19" s="69">
        <v>4794</v>
      </c>
      <c r="EX19" s="69">
        <v>336502</v>
      </c>
      <c r="EY19" s="69">
        <v>0</v>
      </c>
      <c r="EZ19" s="69">
        <v>1693267</v>
      </c>
      <c r="FA19" s="69">
        <v>0</v>
      </c>
      <c r="FB19" s="69">
        <v>1693267</v>
      </c>
      <c r="FC19" s="69">
        <v>0</v>
      </c>
      <c r="FD19" s="69">
        <v>0</v>
      </c>
      <c r="FE19" s="69">
        <v>1693267</v>
      </c>
      <c r="FF19" s="69">
        <v>0</v>
      </c>
      <c r="FG19" s="69">
        <v>1693267</v>
      </c>
      <c r="FH19" s="69">
        <v>0</v>
      </c>
      <c r="FI19" s="69">
        <v>0</v>
      </c>
      <c r="FJ19" s="69">
        <v>0</v>
      </c>
      <c r="FK19" s="69">
        <v>0</v>
      </c>
      <c r="FL19" s="69">
        <v>0</v>
      </c>
      <c r="FM19" s="69">
        <v>0</v>
      </c>
      <c r="FN19" s="69">
        <v>0</v>
      </c>
      <c r="FO19" s="69">
        <v>0</v>
      </c>
      <c r="FP19" s="69">
        <v>0</v>
      </c>
      <c r="FQ19" s="69">
        <v>0</v>
      </c>
      <c r="FR19" s="69">
        <v>0</v>
      </c>
      <c r="FS19" s="69">
        <v>0</v>
      </c>
      <c r="FT19" s="69">
        <v>0</v>
      </c>
      <c r="FU19" s="69">
        <v>0</v>
      </c>
      <c r="FV19" s="69">
        <v>0</v>
      </c>
      <c r="FW19" s="69">
        <v>0</v>
      </c>
      <c r="FX19" s="69">
        <v>0</v>
      </c>
      <c r="FY19" s="69">
        <v>0</v>
      </c>
      <c r="FZ19" s="69">
        <v>0</v>
      </c>
      <c r="GA19" s="69">
        <v>0</v>
      </c>
      <c r="GB19" s="69">
        <v>0</v>
      </c>
      <c r="GC19" s="69">
        <v>0</v>
      </c>
      <c r="GD19" s="69">
        <v>0</v>
      </c>
      <c r="GE19" s="69">
        <v>0</v>
      </c>
      <c r="GF19" s="69">
        <v>0</v>
      </c>
      <c r="GG19" s="69">
        <v>0</v>
      </c>
      <c r="GH19" s="69">
        <v>0</v>
      </c>
      <c r="GI19" s="69">
        <v>0</v>
      </c>
      <c r="GJ19" s="69">
        <v>0</v>
      </c>
      <c r="GK19" s="69">
        <v>0</v>
      </c>
      <c r="GL19" s="69">
        <v>0</v>
      </c>
      <c r="GM19" s="69">
        <v>0</v>
      </c>
      <c r="GN19" s="69">
        <v>0</v>
      </c>
      <c r="GO19" s="69">
        <v>0</v>
      </c>
      <c r="GP19" s="69">
        <v>0</v>
      </c>
      <c r="GQ19" s="69">
        <v>0</v>
      </c>
      <c r="GR19" s="69">
        <v>0</v>
      </c>
      <c r="GS19" s="69">
        <v>0</v>
      </c>
      <c r="GT19" s="69">
        <v>0</v>
      </c>
      <c r="GU19" s="69">
        <v>0</v>
      </c>
      <c r="GV19" s="69">
        <v>0</v>
      </c>
      <c r="GW19" s="69">
        <v>0</v>
      </c>
      <c r="GX19" s="69">
        <v>0</v>
      </c>
      <c r="GY19" s="69">
        <v>0</v>
      </c>
      <c r="GZ19" s="69">
        <v>0</v>
      </c>
      <c r="HA19" s="69">
        <v>0</v>
      </c>
      <c r="HB19" s="69">
        <v>0</v>
      </c>
      <c r="HC19" s="69">
        <v>0</v>
      </c>
      <c r="HD19" s="69">
        <v>0</v>
      </c>
      <c r="HE19" s="69">
        <v>0</v>
      </c>
      <c r="HF19" s="69">
        <v>0</v>
      </c>
      <c r="HG19" s="69">
        <v>0</v>
      </c>
      <c r="HH19" s="69">
        <v>0</v>
      </c>
      <c r="HI19" s="69">
        <v>0</v>
      </c>
      <c r="HJ19" s="69">
        <v>0</v>
      </c>
    </row>
    <row r="20" spans="1:218">
      <c r="A20" s="12" t="str">
        <f>T("272124")</f>
        <v>272124</v>
      </c>
      <c r="B20" s="12" t="s">
        <v>38</v>
      </c>
      <c r="C20" s="69">
        <v>36475457</v>
      </c>
      <c r="D20" s="69">
        <v>634760</v>
      </c>
      <c r="E20" s="69">
        <v>37141193</v>
      </c>
      <c r="F20" s="69">
        <v>621286</v>
      </c>
      <c r="G20" s="69">
        <v>0</v>
      </c>
      <c r="H20" s="69">
        <v>36286404</v>
      </c>
      <c r="I20" s="69">
        <v>241406</v>
      </c>
      <c r="J20" s="69">
        <v>36558786</v>
      </c>
      <c r="K20" s="69">
        <v>619274</v>
      </c>
      <c r="L20" s="69">
        <v>36475457</v>
      </c>
      <c r="M20" s="69">
        <v>634760</v>
      </c>
      <c r="N20" s="69">
        <v>37141193</v>
      </c>
      <c r="O20" s="69">
        <v>621286</v>
      </c>
      <c r="P20" s="69">
        <v>0</v>
      </c>
      <c r="Q20" s="69">
        <v>36286404</v>
      </c>
      <c r="R20" s="69">
        <v>241406</v>
      </c>
      <c r="S20" s="69">
        <v>36558786</v>
      </c>
      <c r="T20" s="69">
        <v>619274</v>
      </c>
      <c r="U20" s="69">
        <v>17475707</v>
      </c>
      <c r="V20" s="69">
        <v>270353</v>
      </c>
      <c r="W20" s="69">
        <v>17746060</v>
      </c>
      <c r="X20" s="69">
        <v>621286</v>
      </c>
      <c r="Y20" s="69">
        <v>0</v>
      </c>
      <c r="Z20" s="69">
        <v>17363713</v>
      </c>
      <c r="AA20" s="69">
        <v>117454</v>
      </c>
      <c r="AB20" s="69">
        <v>17481167</v>
      </c>
      <c r="AC20" s="69">
        <v>619274</v>
      </c>
      <c r="AD20" s="69">
        <v>433044</v>
      </c>
      <c r="AE20" s="69">
        <v>7634</v>
      </c>
      <c r="AF20" s="69">
        <v>440678</v>
      </c>
      <c r="AG20" s="69">
        <v>0</v>
      </c>
      <c r="AH20" s="69">
        <v>0</v>
      </c>
      <c r="AI20" s="69">
        <v>430058</v>
      </c>
      <c r="AJ20" s="69">
        <v>3365</v>
      </c>
      <c r="AK20" s="69">
        <v>433423</v>
      </c>
      <c r="AL20" s="69">
        <v>0</v>
      </c>
      <c r="AM20" s="69">
        <v>14123486</v>
      </c>
      <c r="AN20" s="69">
        <v>248983</v>
      </c>
      <c r="AO20" s="69">
        <v>14372469</v>
      </c>
      <c r="AP20" s="69">
        <v>0</v>
      </c>
      <c r="AQ20" s="69">
        <v>0</v>
      </c>
      <c r="AR20" s="69">
        <v>14015971</v>
      </c>
      <c r="AS20" s="69">
        <v>109731</v>
      </c>
      <c r="AT20" s="69">
        <v>14125702</v>
      </c>
      <c r="AU20" s="69">
        <v>0</v>
      </c>
      <c r="AV20" s="69">
        <v>136819</v>
      </c>
      <c r="AW20" s="69">
        <v>0</v>
      </c>
      <c r="AX20" s="69">
        <v>136819</v>
      </c>
      <c r="AY20" s="69">
        <v>0</v>
      </c>
      <c r="AZ20" s="69">
        <v>0</v>
      </c>
      <c r="BA20" s="69">
        <v>136819</v>
      </c>
      <c r="BB20" s="69">
        <v>0</v>
      </c>
      <c r="BC20" s="69">
        <v>136819</v>
      </c>
      <c r="BD20" s="69">
        <v>0</v>
      </c>
      <c r="BE20" s="69">
        <v>754862</v>
      </c>
      <c r="BF20" s="69">
        <v>3552</v>
      </c>
      <c r="BG20" s="69">
        <v>758414</v>
      </c>
      <c r="BH20" s="69">
        <v>0</v>
      </c>
      <c r="BI20" s="69">
        <v>0</v>
      </c>
      <c r="BJ20" s="69">
        <v>754560</v>
      </c>
      <c r="BK20" s="69">
        <v>1127</v>
      </c>
      <c r="BL20" s="69">
        <v>755687</v>
      </c>
      <c r="BM20" s="69">
        <v>0</v>
      </c>
      <c r="BN20" s="69">
        <v>2164315</v>
      </c>
      <c r="BO20" s="69">
        <v>10184</v>
      </c>
      <c r="BP20" s="69">
        <v>2174499</v>
      </c>
      <c r="BQ20" s="69">
        <v>621286</v>
      </c>
      <c r="BR20" s="69">
        <v>0</v>
      </c>
      <c r="BS20" s="69">
        <v>2163124</v>
      </c>
      <c r="BT20" s="69">
        <v>3231</v>
      </c>
      <c r="BU20" s="69">
        <v>2166355</v>
      </c>
      <c r="BV20" s="69">
        <v>619274</v>
      </c>
      <c r="BW20" s="69">
        <v>16637373</v>
      </c>
      <c r="BX20" s="69">
        <v>341496</v>
      </c>
      <c r="BY20" s="69">
        <v>16978869</v>
      </c>
      <c r="BZ20" s="69">
        <v>0</v>
      </c>
      <c r="CA20" s="69">
        <v>0</v>
      </c>
      <c r="CB20" s="69">
        <v>16570169</v>
      </c>
      <c r="CC20" s="69">
        <v>118604</v>
      </c>
      <c r="CD20" s="69">
        <v>16688773</v>
      </c>
      <c r="CE20" s="69">
        <v>0</v>
      </c>
      <c r="CF20" s="69">
        <v>16360634</v>
      </c>
      <c r="CG20" s="69">
        <v>341496</v>
      </c>
      <c r="CH20" s="69">
        <v>16702130</v>
      </c>
      <c r="CI20" s="69">
        <v>0</v>
      </c>
      <c r="CJ20" s="69">
        <v>0</v>
      </c>
      <c r="CK20" s="69">
        <v>16293430</v>
      </c>
      <c r="CL20" s="69">
        <v>118604</v>
      </c>
      <c r="CM20" s="69">
        <v>16412034</v>
      </c>
      <c r="CN20" s="69">
        <v>0</v>
      </c>
      <c r="CO20" s="69">
        <v>7136074</v>
      </c>
      <c r="CP20" s="69">
        <v>148961</v>
      </c>
      <c r="CQ20" s="69">
        <v>7285035</v>
      </c>
      <c r="CR20" s="69">
        <v>0</v>
      </c>
      <c r="CS20" s="69">
        <v>0</v>
      </c>
      <c r="CT20" s="69">
        <v>7106747</v>
      </c>
      <c r="CU20" s="69">
        <v>51735</v>
      </c>
      <c r="CV20" s="69">
        <v>7158482</v>
      </c>
      <c r="CW20" s="69">
        <v>0</v>
      </c>
      <c r="CX20" s="69">
        <v>7124580</v>
      </c>
      <c r="CY20" s="69">
        <v>148721</v>
      </c>
      <c r="CZ20" s="69">
        <v>7273301</v>
      </c>
      <c r="DA20" s="69">
        <v>0</v>
      </c>
      <c r="DB20" s="69">
        <v>0</v>
      </c>
      <c r="DC20" s="69">
        <v>7095976</v>
      </c>
      <c r="DD20" s="69">
        <v>51652</v>
      </c>
      <c r="DE20" s="69">
        <v>7147628</v>
      </c>
      <c r="DF20" s="69">
        <v>0</v>
      </c>
      <c r="DG20" s="69">
        <v>2099980</v>
      </c>
      <c r="DH20" s="69">
        <v>43814</v>
      </c>
      <c r="DI20" s="69">
        <v>2143794</v>
      </c>
      <c r="DJ20" s="69">
        <v>0</v>
      </c>
      <c r="DK20" s="69">
        <v>0</v>
      </c>
      <c r="DL20" s="69">
        <v>2090707</v>
      </c>
      <c r="DM20" s="69">
        <v>15217</v>
      </c>
      <c r="DN20" s="69">
        <v>2105924</v>
      </c>
      <c r="DO20" s="69">
        <v>0</v>
      </c>
      <c r="DP20" s="69">
        <v>276739</v>
      </c>
      <c r="DQ20" s="69">
        <v>0</v>
      </c>
      <c r="DR20" s="69">
        <v>276739</v>
      </c>
      <c r="DS20" s="69">
        <v>0</v>
      </c>
      <c r="DT20" s="69">
        <v>0</v>
      </c>
      <c r="DU20" s="69">
        <v>276739</v>
      </c>
      <c r="DV20" s="69">
        <v>0</v>
      </c>
      <c r="DW20" s="69">
        <v>276739</v>
      </c>
      <c r="DX20" s="69">
        <v>0</v>
      </c>
      <c r="DY20" s="69">
        <v>0</v>
      </c>
      <c r="DZ20" s="69">
        <v>0</v>
      </c>
      <c r="EA20" s="69">
        <v>457183</v>
      </c>
      <c r="EB20" s="69">
        <v>0</v>
      </c>
      <c r="EC20" s="69">
        <v>0</v>
      </c>
      <c r="ED20" s="69">
        <v>0</v>
      </c>
      <c r="EE20" s="69">
        <v>0</v>
      </c>
      <c r="EF20" s="69">
        <v>429781</v>
      </c>
      <c r="EG20" s="69">
        <v>0</v>
      </c>
      <c r="EH20" s="69">
        <v>0</v>
      </c>
      <c r="EI20" s="69">
        <v>0</v>
      </c>
      <c r="EJ20" s="69">
        <v>30976</v>
      </c>
      <c r="EK20" s="69">
        <v>0</v>
      </c>
      <c r="EL20" s="69">
        <v>0</v>
      </c>
      <c r="EM20" s="69">
        <v>0</v>
      </c>
      <c r="EN20" s="69">
        <v>0</v>
      </c>
      <c r="EO20" s="69">
        <v>30976</v>
      </c>
      <c r="EP20" s="69">
        <v>0</v>
      </c>
      <c r="EQ20" s="69">
        <v>403312</v>
      </c>
      <c r="ER20" s="69">
        <v>22895</v>
      </c>
      <c r="ES20" s="69">
        <v>426207</v>
      </c>
      <c r="ET20" s="69">
        <v>0</v>
      </c>
      <c r="EU20" s="69">
        <v>0</v>
      </c>
      <c r="EV20" s="69">
        <v>393457</v>
      </c>
      <c r="EW20" s="69">
        <v>5348</v>
      </c>
      <c r="EX20" s="69">
        <v>398805</v>
      </c>
      <c r="EY20" s="69">
        <v>0</v>
      </c>
      <c r="EZ20" s="69">
        <v>1959065</v>
      </c>
      <c r="FA20" s="69">
        <v>16</v>
      </c>
      <c r="FB20" s="69">
        <v>1959081</v>
      </c>
      <c r="FC20" s="69">
        <v>0</v>
      </c>
      <c r="FD20" s="69">
        <v>0</v>
      </c>
      <c r="FE20" s="69">
        <v>1959065</v>
      </c>
      <c r="FF20" s="69">
        <v>0</v>
      </c>
      <c r="FG20" s="69">
        <v>1959065</v>
      </c>
      <c r="FH20" s="69">
        <v>0</v>
      </c>
      <c r="FI20" s="69">
        <v>0</v>
      </c>
      <c r="FJ20" s="69">
        <v>0</v>
      </c>
      <c r="FK20" s="69">
        <v>0</v>
      </c>
      <c r="FL20" s="69">
        <v>0</v>
      </c>
      <c r="FM20" s="69">
        <v>0</v>
      </c>
      <c r="FN20" s="69">
        <v>0</v>
      </c>
      <c r="FO20" s="69">
        <v>0</v>
      </c>
      <c r="FP20" s="69">
        <v>0</v>
      </c>
      <c r="FQ20" s="69">
        <v>0</v>
      </c>
      <c r="FR20" s="69">
        <v>0</v>
      </c>
      <c r="FS20" s="69">
        <v>0</v>
      </c>
      <c r="FT20" s="69">
        <v>0</v>
      </c>
      <c r="FU20" s="69">
        <v>0</v>
      </c>
      <c r="FV20" s="69">
        <v>0</v>
      </c>
      <c r="FW20" s="69">
        <v>0</v>
      </c>
      <c r="FX20" s="69">
        <v>0</v>
      </c>
      <c r="FY20" s="69">
        <v>0</v>
      </c>
      <c r="FZ20" s="69">
        <v>0</v>
      </c>
      <c r="GA20" s="69">
        <v>0</v>
      </c>
      <c r="GB20" s="69">
        <v>0</v>
      </c>
      <c r="GC20" s="69">
        <v>0</v>
      </c>
      <c r="GD20" s="69">
        <v>0</v>
      </c>
      <c r="GE20" s="69">
        <v>0</v>
      </c>
      <c r="GF20" s="69">
        <v>0</v>
      </c>
      <c r="GG20" s="69">
        <v>0</v>
      </c>
      <c r="GH20" s="69">
        <v>0</v>
      </c>
      <c r="GI20" s="69">
        <v>0</v>
      </c>
      <c r="GJ20" s="69">
        <v>0</v>
      </c>
      <c r="GK20" s="69">
        <v>0</v>
      </c>
      <c r="GL20" s="69">
        <v>0</v>
      </c>
      <c r="GM20" s="69">
        <v>0</v>
      </c>
      <c r="GN20" s="69">
        <v>0</v>
      </c>
      <c r="GO20" s="69">
        <v>0</v>
      </c>
      <c r="GP20" s="69">
        <v>0</v>
      </c>
      <c r="GQ20" s="69">
        <v>0</v>
      </c>
      <c r="GR20" s="69">
        <v>0</v>
      </c>
      <c r="GS20" s="69">
        <v>0</v>
      </c>
      <c r="GT20" s="69">
        <v>0</v>
      </c>
      <c r="GU20" s="69">
        <v>0</v>
      </c>
      <c r="GV20" s="69">
        <v>0</v>
      </c>
      <c r="GW20" s="69">
        <v>0</v>
      </c>
      <c r="GX20" s="69">
        <v>0</v>
      </c>
      <c r="GY20" s="69">
        <v>0</v>
      </c>
      <c r="GZ20" s="69">
        <v>0</v>
      </c>
      <c r="HA20" s="69">
        <v>0</v>
      </c>
      <c r="HB20" s="69">
        <v>0</v>
      </c>
      <c r="HC20" s="69">
        <v>0</v>
      </c>
      <c r="HD20" s="69">
        <v>0</v>
      </c>
      <c r="HE20" s="69">
        <v>0</v>
      </c>
      <c r="HF20" s="69">
        <v>0</v>
      </c>
      <c r="HG20" s="69">
        <v>0</v>
      </c>
      <c r="HH20" s="69">
        <v>0</v>
      </c>
      <c r="HI20" s="69">
        <v>0</v>
      </c>
      <c r="HJ20" s="69">
        <v>0</v>
      </c>
    </row>
    <row r="21" spans="1:218">
      <c r="A21" s="12" t="str">
        <f>T("272132")</f>
        <v>272132</v>
      </c>
      <c r="B21" s="12" t="s">
        <v>33</v>
      </c>
      <c r="C21" s="69">
        <v>18058844</v>
      </c>
      <c r="D21" s="69">
        <v>150206</v>
      </c>
      <c r="E21" s="69">
        <v>18227200</v>
      </c>
      <c r="F21" s="69">
        <v>260932</v>
      </c>
      <c r="G21" s="69">
        <v>0</v>
      </c>
      <c r="H21" s="69">
        <v>17939030</v>
      </c>
      <c r="I21" s="69">
        <v>65086</v>
      </c>
      <c r="J21" s="69">
        <v>18022266</v>
      </c>
      <c r="K21" s="69">
        <v>260903</v>
      </c>
      <c r="L21" s="69">
        <v>17792151</v>
      </c>
      <c r="M21" s="69">
        <v>150206</v>
      </c>
      <c r="N21" s="69">
        <v>17960507</v>
      </c>
      <c r="O21" s="69">
        <v>260932</v>
      </c>
      <c r="P21" s="69">
        <v>0</v>
      </c>
      <c r="Q21" s="69">
        <v>17672337</v>
      </c>
      <c r="R21" s="69">
        <v>65086</v>
      </c>
      <c r="S21" s="69">
        <v>17755573</v>
      </c>
      <c r="T21" s="69">
        <v>260903</v>
      </c>
      <c r="U21" s="69">
        <v>6377186</v>
      </c>
      <c r="V21" s="69">
        <v>87547</v>
      </c>
      <c r="W21" s="69">
        <v>6464733</v>
      </c>
      <c r="X21" s="69">
        <v>260932</v>
      </c>
      <c r="Y21" s="69">
        <v>0</v>
      </c>
      <c r="Z21" s="69">
        <v>6324458</v>
      </c>
      <c r="AA21" s="69">
        <v>36718</v>
      </c>
      <c r="AB21" s="69">
        <v>6361176</v>
      </c>
      <c r="AC21" s="69">
        <v>260903</v>
      </c>
      <c r="AD21" s="69">
        <v>169174</v>
      </c>
      <c r="AE21" s="69">
        <v>2843</v>
      </c>
      <c r="AF21" s="69">
        <v>172017</v>
      </c>
      <c r="AG21" s="69">
        <v>0</v>
      </c>
      <c r="AH21" s="69">
        <v>0</v>
      </c>
      <c r="AI21" s="69">
        <v>167414</v>
      </c>
      <c r="AJ21" s="69">
        <v>1217</v>
      </c>
      <c r="AK21" s="69">
        <v>168631</v>
      </c>
      <c r="AL21" s="69">
        <v>0</v>
      </c>
      <c r="AM21" s="69">
        <v>4879084</v>
      </c>
      <c r="AN21" s="69">
        <v>79070</v>
      </c>
      <c r="AO21" s="69">
        <v>4958154</v>
      </c>
      <c r="AP21" s="69">
        <v>0</v>
      </c>
      <c r="AQ21" s="69">
        <v>0</v>
      </c>
      <c r="AR21" s="69">
        <v>4828265</v>
      </c>
      <c r="AS21" s="69">
        <v>33838</v>
      </c>
      <c r="AT21" s="69">
        <v>4862103</v>
      </c>
      <c r="AU21" s="69">
        <v>0</v>
      </c>
      <c r="AV21" s="69">
        <v>33393</v>
      </c>
      <c r="AW21" s="69">
        <v>0</v>
      </c>
      <c r="AX21" s="69">
        <v>33393</v>
      </c>
      <c r="AY21" s="69">
        <v>0</v>
      </c>
      <c r="AZ21" s="69">
        <v>0</v>
      </c>
      <c r="BA21" s="69">
        <v>33393</v>
      </c>
      <c r="BB21" s="69">
        <v>0</v>
      </c>
      <c r="BC21" s="69">
        <v>33393</v>
      </c>
      <c r="BD21" s="69">
        <v>0</v>
      </c>
      <c r="BE21" s="69">
        <v>479664</v>
      </c>
      <c r="BF21" s="69">
        <v>3286</v>
      </c>
      <c r="BG21" s="69">
        <v>482950</v>
      </c>
      <c r="BH21" s="69">
        <v>80492</v>
      </c>
      <c r="BI21" s="69">
        <v>0</v>
      </c>
      <c r="BJ21" s="69">
        <v>479616</v>
      </c>
      <c r="BK21" s="69">
        <v>969</v>
      </c>
      <c r="BL21" s="69">
        <v>480585</v>
      </c>
      <c r="BM21" s="69">
        <v>80484</v>
      </c>
      <c r="BN21" s="69">
        <v>849264</v>
      </c>
      <c r="BO21" s="69">
        <v>2348</v>
      </c>
      <c r="BP21" s="69">
        <v>851612</v>
      </c>
      <c r="BQ21" s="69">
        <v>180440</v>
      </c>
      <c r="BR21" s="69">
        <v>0</v>
      </c>
      <c r="BS21" s="69">
        <v>849163</v>
      </c>
      <c r="BT21" s="69">
        <v>694</v>
      </c>
      <c r="BU21" s="69">
        <v>849857</v>
      </c>
      <c r="BV21" s="69">
        <v>180419</v>
      </c>
      <c r="BW21" s="69">
        <v>10265596</v>
      </c>
      <c r="BX21" s="69">
        <v>55753</v>
      </c>
      <c r="BY21" s="69">
        <v>10321349</v>
      </c>
      <c r="BZ21" s="69">
        <v>0</v>
      </c>
      <c r="CA21" s="69">
        <v>0</v>
      </c>
      <c r="CB21" s="69">
        <v>10201258</v>
      </c>
      <c r="CC21" s="69">
        <v>24800</v>
      </c>
      <c r="CD21" s="69">
        <v>10226058</v>
      </c>
      <c r="CE21" s="69">
        <v>0</v>
      </c>
      <c r="CF21" s="69">
        <v>9805795</v>
      </c>
      <c r="CG21" s="69">
        <v>55753</v>
      </c>
      <c r="CH21" s="69">
        <v>9861548</v>
      </c>
      <c r="CI21" s="69">
        <v>0</v>
      </c>
      <c r="CJ21" s="69">
        <v>0</v>
      </c>
      <c r="CK21" s="69">
        <v>9741457</v>
      </c>
      <c r="CL21" s="69">
        <v>24800</v>
      </c>
      <c r="CM21" s="69">
        <v>9766257</v>
      </c>
      <c r="CN21" s="69">
        <v>0</v>
      </c>
      <c r="CO21" s="69">
        <v>3652385</v>
      </c>
      <c r="CP21" s="69">
        <v>18447</v>
      </c>
      <c r="CQ21" s="69">
        <v>3670832</v>
      </c>
      <c r="CR21" s="69">
        <v>0</v>
      </c>
      <c r="CS21" s="69">
        <v>0</v>
      </c>
      <c r="CT21" s="69">
        <v>3621704</v>
      </c>
      <c r="CU21" s="69">
        <v>7951</v>
      </c>
      <c r="CV21" s="69">
        <v>3629655</v>
      </c>
      <c r="CW21" s="69">
        <v>0</v>
      </c>
      <c r="CX21" s="69">
        <v>3936432</v>
      </c>
      <c r="CY21" s="69">
        <v>35865</v>
      </c>
      <c r="CZ21" s="69">
        <v>3972297</v>
      </c>
      <c r="DA21" s="69">
        <v>0</v>
      </c>
      <c r="DB21" s="69">
        <v>0</v>
      </c>
      <c r="DC21" s="69">
        <v>3903416</v>
      </c>
      <c r="DD21" s="69">
        <v>15461</v>
      </c>
      <c r="DE21" s="69">
        <v>3918877</v>
      </c>
      <c r="DF21" s="69">
        <v>0</v>
      </c>
      <c r="DG21" s="69">
        <v>2216978</v>
      </c>
      <c r="DH21" s="69">
        <v>1441</v>
      </c>
      <c r="DI21" s="69">
        <v>2218419</v>
      </c>
      <c r="DJ21" s="69">
        <v>0</v>
      </c>
      <c r="DK21" s="69">
        <v>0</v>
      </c>
      <c r="DL21" s="69">
        <v>2216337</v>
      </c>
      <c r="DM21" s="69">
        <v>1388</v>
      </c>
      <c r="DN21" s="69">
        <v>2217725</v>
      </c>
      <c r="DO21" s="69">
        <v>0</v>
      </c>
      <c r="DP21" s="69">
        <v>459801</v>
      </c>
      <c r="DQ21" s="69">
        <v>0</v>
      </c>
      <c r="DR21" s="69">
        <v>459801</v>
      </c>
      <c r="DS21" s="69">
        <v>0</v>
      </c>
      <c r="DT21" s="69">
        <v>0</v>
      </c>
      <c r="DU21" s="69">
        <v>459801</v>
      </c>
      <c r="DV21" s="69">
        <v>0</v>
      </c>
      <c r="DW21" s="69">
        <v>459801</v>
      </c>
      <c r="DX21" s="69">
        <v>0</v>
      </c>
      <c r="DY21" s="69">
        <v>0</v>
      </c>
      <c r="DZ21" s="69">
        <v>0</v>
      </c>
      <c r="EA21" s="69">
        <v>295118</v>
      </c>
      <c r="EB21" s="69">
        <v>0</v>
      </c>
      <c r="EC21" s="69">
        <v>0</v>
      </c>
      <c r="ED21" s="69">
        <v>0</v>
      </c>
      <c r="EE21" s="69">
        <v>0</v>
      </c>
      <c r="EF21" s="69">
        <v>289032</v>
      </c>
      <c r="EG21" s="69">
        <v>0</v>
      </c>
      <c r="EH21" s="69">
        <v>0</v>
      </c>
      <c r="EI21" s="69">
        <v>0</v>
      </c>
      <c r="EJ21" s="69">
        <v>18150</v>
      </c>
      <c r="EK21" s="69">
        <v>0</v>
      </c>
      <c r="EL21" s="69">
        <v>0</v>
      </c>
      <c r="EM21" s="69">
        <v>0</v>
      </c>
      <c r="EN21" s="69">
        <v>0</v>
      </c>
      <c r="EO21" s="69">
        <v>18150</v>
      </c>
      <c r="EP21" s="69">
        <v>0</v>
      </c>
      <c r="EQ21" s="69">
        <v>270062</v>
      </c>
      <c r="ER21" s="69">
        <v>6906</v>
      </c>
      <c r="ES21" s="69">
        <v>276968</v>
      </c>
      <c r="ET21" s="69">
        <v>0</v>
      </c>
      <c r="EU21" s="69">
        <v>0</v>
      </c>
      <c r="EV21" s="69">
        <v>267314</v>
      </c>
      <c r="EW21" s="69">
        <v>3568</v>
      </c>
      <c r="EX21" s="69">
        <v>270882</v>
      </c>
      <c r="EY21" s="69">
        <v>0</v>
      </c>
      <c r="EZ21" s="69">
        <v>879307</v>
      </c>
      <c r="FA21" s="69">
        <v>0</v>
      </c>
      <c r="FB21" s="69">
        <v>879307</v>
      </c>
      <c r="FC21" s="69">
        <v>0</v>
      </c>
      <c r="FD21" s="69">
        <v>0</v>
      </c>
      <c r="FE21" s="69">
        <v>879307</v>
      </c>
      <c r="FF21" s="69">
        <v>0</v>
      </c>
      <c r="FG21" s="69">
        <v>879307</v>
      </c>
      <c r="FH21" s="69">
        <v>0</v>
      </c>
      <c r="FI21" s="69">
        <v>0</v>
      </c>
      <c r="FJ21" s="69">
        <v>0</v>
      </c>
      <c r="FK21" s="69">
        <v>0</v>
      </c>
      <c r="FL21" s="69">
        <v>0</v>
      </c>
      <c r="FM21" s="69">
        <v>0</v>
      </c>
      <c r="FN21" s="69">
        <v>0</v>
      </c>
      <c r="FO21" s="69">
        <v>0</v>
      </c>
      <c r="FP21" s="69">
        <v>0</v>
      </c>
      <c r="FQ21" s="69">
        <v>0</v>
      </c>
      <c r="FR21" s="69">
        <v>0</v>
      </c>
      <c r="FS21" s="69">
        <v>0</v>
      </c>
      <c r="FT21" s="69">
        <v>0</v>
      </c>
      <c r="FU21" s="69">
        <v>0</v>
      </c>
      <c r="FV21" s="69">
        <v>0</v>
      </c>
      <c r="FW21" s="69">
        <v>0</v>
      </c>
      <c r="FX21" s="69">
        <v>0</v>
      </c>
      <c r="FY21" s="69">
        <v>0</v>
      </c>
      <c r="FZ21" s="69">
        <v>0</v>
      </c>
      <c r="GA21" s="69">
        <v>0</v>
      </c>
      <c r="GB21" s="69">
        <v>0</v>
      </c>
      <c r="GC21" s="69">
        <v>0</v>
      </c>
      <c r="GD21" s="69">
        <v>0</v>
      </c>
      <c r="GE21" s="69">
        <v>0</v>
      </c>
      <c r="GF21" s="69">
        <v>0</v>
      </c>
      <c r="GG21" s="69">
        <v>0</v>
      </c>
      <c r="GH21" s="69">
        <v>0</v>
      </c>
      <c r="GI21" s="69">
        <v>0</v>
      </c>
      <c r="GJ21" s="69">
        <v>0</v>
      </c>
      <c r="GK21" s="69">
        <v>0</v>
      </c>
      <c r="GL21" s="69">
        <v>0</v>
      </c>
      <c r="GM21" s="69">
        <v>0</v>
      </c>
      <c r="GN21" s="69">
        <v>0</v>
      </c>
      <c r="GO21" s="69">
        <v>0</v>
      </c>
      <c r="GP21" s="69">
        <v>0</v>
      </c>
      <c r="GQ21" s="69">
        <v>0</v>
      </c>
      <c r="GR21" s="69">
        <v>0</v>
      </c>
      <c r="GS21" s="69">
        <v>0</v>
      </c>
      <c r="GT21" s="69">
        <v>0</v>
      </c>
      <c r="GU21" s="69">
        <v>0</v>
      </c>
      <c r="GV21" s="69">
        <v>0</v>
      </c>
      <c r="GW21" s="69">
        <v>0</v>
      </c>
      <c r="GX21" s="69">
        <v>0</v>
      </c>
      <c r="GY21" s="69">
        <v>0</v>
      </c>
      <c r="GZ21" s="69">
        <v>0</v>
      </c>
      <c r="HA21" s="69">
        <v>0</v>
      </c>
      <c r="HB21" s="69">
        <v>266693</v>
      </c>
      <c r="HC21" s="69">
        <v>0</v>
      </c>
      <c r="HD21" s="69">
        <v>266693</v>
      </c>
      <c r="HE21" s="69">
        <v>0</v>
      </c>
      <c r="HF21" s="69">
        <v>0</v>
      </c>
      <c r="HG21" s="69">
        <v>266693</v>
      </c>
      <c r="HH21" s="69">
        <v>0</v>
      </c>
      <c r="HI21" s="69">
        <v>266693</v>
      </c>
      <c r="HJ21" s="69">
        <v>0</v>
      </c>
    </row>
    <row r="22" spans="1:218">
      <c r="A22" s="12" t="str">
        <f>T("272141")</f>
        <v>272141</v>
      </c>
      <c r="B22" s="12" t="s">
        <v>11</v>
      </c>
      <c r="C22" s="69">
        <v>12612421</v>
      </c>
      <c r="D22" s="69">
        <v>124913</v>
      </c>
      <c r="E22" s="69">
        <v>12750987</v>
      </c>
      <c r="F22" s="69">
        <v>30240</v>
      </c>
      <c r="G22" s="69">
        <v>0</v>
      </c>
      <c r="H22" s="69">
        <v>12541031</v>
      </c>
      <c r="I22" s="69">
        <v>50181</v>
      </c>
      <c r="J22" s="69">
        <v>12604865</v>
      </c>
      <c r="K22" s="69">
        <v>30119</v>
      </c>
      <c r="L22" s="69">
        <v>12612421</v>
      </c>
      <c r="M22" s="69">
        <v>124913</v>
      </c>
      <c r="N22" s="69">
        <v>12750987</v>
      </c>
      <c r="O22" s="69">
        <v>30240</v>
      </c>
      <c r="P22" s="69">
        <v>0</v>
      </c>
      <c r="Q22" s="69">
        <v>12541031</v>
      </c>
      <c r="R22" s="69">
        <v>50181</v>
      </c>
      <c r="S22" s="69">
        <v>12604865</v>
      </c>
      <c r="T22" s="69">
        <v>30119</v>
      </c>
      <c r="U22" s="69">
        <v>6472561</v>
      </c>
      <c r="V22" s="69">
        <v>61798</v>
      </c>
      <c r="W22" s="69">
        <v>6534359</v>
      </c>
      <c r="X22" s="69">
        <v>30240</v>
      </c>
      <c r="Y22" s="69">
        <v>0</v>
      </c>
      <c r="Z22" s="69">
        <v>6422728</v>
      </c>
      <c r="AA22" s="69">
        <v>33840</v>
      </c>
      <c r="AB22" s="69">
        <v>6456568</v>
      </c>
      <c r="AC22" s="69">
        <v>30119</v>
      </c>
      <c r="AD22" s="69">
        <v>183876</v>
      </c>
      <c r="AE22" s="69">
        <v>1862</v>
      </c>
      <c r="AF22" s="69">
        <v>185738</v>
      </c>
      <c r="AG22" s="69">
        <v>0</v>
      </c>
      <c r="AH22" s="69">
        <v>0</v>
      </c>
      <c r="AI22" s="69">
        <v>182401</v>
      </c>
      <c r="AJ22" s="69">
        <v>1010</v>
      </c>
      <c r="AK22" s="69">
        <v>183411</v>
      </c>
      <c r="AL22" s="69">
        <v>0</v>
      </c>
      <c r="AM22" s="69">
        <v>5765424</v>
      </c>
      <c r="AN22" s="69">
        <v>58372</v>
      </c>
      <c r="AO22" s="69">
        <v>5823796</v>
      </c>
      <c r="AP22" s="69">
        <v>0</v>
      </c>
      <c r="AQ22" s="69">
        <v>0</v>
      </c>
      <c r="AR22" s="69">
        <v>5719186</v>
      </c>
      <c r="AS22" s="69">
        <v>31657</v>
      </c>
      <c r="AT22" s="69">
        <v>5750843</v>
      </c>
      <c r="AU22" s="69">
        <v>0</v>
      </c>
      <c r="AV22" s="69">
        <v>59349</v>
      </c>
      <c r="AW22" s="69">
        <v>0</v>
      </c>
      <c r="AX22" s="69">
        <v>59349</v>
      </c>
      <c r="AY22" s="69">
        <v>0</v>
      </c>
      <c r="AZ22" s="69">
        <v>0</v>
      </c>
      <c r="BA22" s="69">
        <v>59349</v>
      </c>
      <c r="BB22" s="69">
        <v>0</v>
      </c>
      <c r="BC22" s="69">
        <v>59349</v>
      </c>
      <c r="BD22" s="69">
        <v>0</v>
      </c>
      <c r="BE22" s="69">
        <v>206338</v>
      </c>
      <c r="BF22" s="69">
        <v>617</v>
      </c>
      <c r="BG22" s="69">
        <v>206955</v>
      </c>
      <c r="BH22" s="69">
        <v>0</v>
      </c>
      <c r="BI22" s="69">
        <v>0</v>
      </c>
      <c r="BJ22" s="69">
        <v>205502</v>
      </c>
      <c r="BK22" s="69">
        <v>463</v>
      </c>
      <c r="BL22" s="69">
        <v>205965</v>
      </c>
      <c r="BM22" s="69">
        <v>0</v>
      </c>
      <c r="BN22" s="69">
        <v>316923</v>
      </c>
      <c r="BO22" s="69">
        <v>947</v>
      </c>
      <c r="BP22" s="69">
        <v>317870</v>
      </c>
      <c r="BQ22" s="69">
        <v>30240</v>
      </c>
      <c r="BR22" s="69">
        <v>0</v>
      </c>
      <c r="BS22" s="69">
        <v>315639</v>
      </c>
      <c r="BT22" s="69">
        <v>710</v>
      </c>
      <c r="BU22" s="69">
        <v>316349</v>
      </c>
      <c r="BV22" s="69">
        <v>30119</v>
      </c>
      <c r="BW22" s="69">
        <v>5212190</v>
      </c>
      <c r="BX22" s="69">
        <v>56897</v>
      </c>
      <c r="BY22" s="69">
        <v>5269087</v>
      </c>
      <c r="BZ22" s="69">
        <v>0</v>
      </c>
      <c r="CA22" s="69">
        <v>0</v>
      </c>
      <c r="CB22" s="69">
        <v>5193102</v>
      </c>
      <c r="CC22" s="69">
        <v>14434</v>
      </c>
      <c r="CD22" s="69">
        <v>5207536</v>
      </c>
      <c r="CE22" s="69">
        <v>0</v>
      </c>
      <c r="CF22" s="69">
        <v>5103642</v>
      </c>
      <c r="CG22" s="69">
        <v>56897</v>
      </c>
      <c r="CH22" s="69">
        <v>5160539</v>
      </c>
      <c r="CI22" s="69">
        <v>0</v>
      </c>
      <c r="CJ22" s="69">
        <v>0</v>
      </c>
      <c r="CK22" s="69">
        <v>5084554</v>
      </c>
      <c r="CL22" s="69">
        <v>14434</v>
      </c>
      <c r="CM22" s="69">
        <v>5098988</v>
      </c>
      <c r="CN22" s="69">
        <v>0</v>
      </c>
      <c r="CO22" s="69">
        <v>1984634</v>
      </c>
      <c r="CP22" s="69">
        <v>23033</v>
      </c>
      <c r="CQ22" s="69">
        <v>2007667</v>
      </c>
      <c r="CR22" s="69">
        <v>0</v>
      </c>
      <c r="CS22" s="69">
        <v>0</v>
      </c>
      <c r="CT22" s="69">
        <v>1976907</v>
      </c>
      <c r="CU22" s="69">
        <v>5843</v>
      </c>
      <c r="CV22" s="69">
        <v>1982750</v>
      </c>
      <c r="CW22" s="69">
        <v>0</v>
      </c>
      <c r="CX22" s="69">
        <v>2424439</v>
      </c>
      <c r="CY22" s="69">
        <v>28137</v>
      </c>
      <c r="CZ22" s="69">
        <v>2452576</v>
      </c>
      <c r="DA22" s="69">
        <v>0</v>
      </c>
      <c r="DB22" s="69">
        <v>0</v>
      </c>
      <c r="DC22" s="69">
        <v>2415000</v>
      </c>
      <c r="DD22" s="69">
        <v>7138</v>
      </c>
      <c r="DE22" s="69">
        <v>2422138</v>
      </c>
      <c r="DF22" s="69">
        <v>0</v>
      </c>
      <c r="DG22" s="69">
        <v>694569</v>
      </c>
      <c r="DH22" s="69">
        <v>5727</v>
      </c>
      <c r="DI22" s="69">
        <v>700296</v>
      </c>
      <c r="DJ22" s="69">
        <v>0</v>
      </c>
      <c r="DK22" s="69">
        <v>0</v>
      </c>
      <c r="DL22" s="69">
        <v>692647</v>
      </c>
      <c r="DM22" s="69">
        <v>1453</v>
      </c>
      <c r="DN22" s="69">
        <v>694100</v>
      </c>
      <c r="DO22" s="69">
        <v>0</v>
      </c>
      <c r="DP22" s="69">
        <v>108548</v>
      </c>
      <c r="DQ22" s="69">
        <v>0</v>
      </c>
      <c r="DR22" s="69">
        <v>108548</v>
      </c>
      <c r="DS22" s="69">
        <v>0</v>
      </c>
      <c r="DT22" s="69">
        <v>0</v>
      </c>
      <c r="DU22" s="69">
        <v>108548</v>
      </c>
      <c r="DV22" s="69">
        <v>0</v>
      </c>
      <c r="DW22" s="69">
        <v>108548</v>
      </c>
      <c r="DX22" s="69">
        <v>0</v>
      </c>
      <c r="DY22" s="69">
        <v>0</v>
      </c>
      <c r="DZ22" s="69">
        <v>0</v>
      </c>
      <c r="EA22" s="69">
        <v>257020</v>
      </c>
      <c r="EB22" s="69">
        <v>0</v>
      </c>
      <c r="EC22" s="69">
        <v>0</v>
      </c>
      <c r="ED22" s="69">
        <v>0</v>
      </c>
      <c r="EE22" s="69">
        <v>0</v>
      </c>
      <c r="EF22" s="69">
        <v>250240</v>
      </c>
      <c r="EG22" s="69">
        <v>0</v>
      </c>
      <c r="EH22" s="69">
        <v>0</v>
      </c>
      <c r="EI22" s="69">
        <v>0</v>
      </c>
      <c r="EJ22" s="69">
        <v>13653</v>
      </c>
      <c r="EK22" s="69">
        <v>0</v>
      </c>
      <c r="EL22" s="69">
        <v>0</v>
      </c>
      <c r="EM22" s="69">
        <v>0</v>
      </c>
      <c r="EN22" s="69">
        <v>0</v>
      </c>
      <c r="EO22" s="69">
        <v>13653</v>
      </c>
      <c r="EP22" s="69">
        <v>0</v>
      </c>
      <c r="EQ22" s="69">
        <v>237149</v>
      </c>
      <c r="ER22" s="69">
        <v>6218</v>
      </c>
      <c r="ES22" s="69">
        <v>243367</v>
      </c>
      <c r="ET22" s="69">
        <v>0</v>
      </c>
      <c r="EU22" s="69">
        <v>0</v>
      </c>
      <c r="EV22" s="69">
        <v>234680</v>
      </c>
      <c r="EW22" s="69">
        <v>1907</v>
      </c>
      <c r="EX22" s="69">
        <v>236587</v>
      </c>
      <c r="EY22" s="69">
        <v>0</v>
      </c>
      <c r="EZ22" s="69">
        <v>690521</v>
      </c>
      <c r="FA22" s="69">
        <v>0</v>
      </c>
      <c r="FB22" s="69">
        <v>690521</v>
      </c>
      <c r="FC22" s="69">
        <v>0</v>
      </c>
      <c r="FD22" s="69">
        <v>0</v>
      </c>
      <c r="FE22" s="69">
        <v>690521</v>
      </c>
      <c r="FF22" s="69">
        <v>0</v>
      </c>
      <c r="FG22" s="69">
        <v>690521</v>
      </c>
      <c r="FH22" s="69">
        <v>0</v>
      </c>
      <c r="FI22" s="69">
        <v>0</v>
      </c>
      <c r="FJ22" s="69">
        <v>0</v>
      </c>
      <c r="FK22" s="69">
        <v>0</v>
      </c>
      <c r="FL22" s="69">
        <v>0</v>
      </c>
      <c r="FM22" s="69">
        <v>0</v>
      </c>
      <c r="FN22" s="69">
        <v>0</v>
      </c>
      <c r="FO22" s="69">
        <v>0</v>
      </c>
      <c r="FP22" s="69">
        <v>0</v>
      </c>
      <c r="FQ22" s="69">
        <v>0</v>
      </c>
      <c r="FR22" s="69">
        <v>0</v>
      </c>
      <c r="FS22" s="69">
        <v>0</v>
      </c>
      <c r="FT22" s="69">
        <v>0</v>
      </c>
      <c r="FU22" s="69">
        <v>0</v>
      </c>
      <c r="FV22" s="69">
        <v>0</v>
      </c>
      <c r="FW22" s="69">
        <v>0</v>
      </c>
      <c r="FX22" s="69">
        <v>0</v>
      </c>
      <c r="FY22" s="69">
        <v>0</v>
      </c>
      <c r="FZ22" s="69">
        <v>0</v>
      </c>
      <c r="GA22" s="69">
        <v>0</v>
      </c>
      <c r="GB22" s="69">
        <v>0</v>
      </c>
      <c r="GC22" s="69">
        <v>0</v>
      </c>
      <c r="GD22" s="69">
        <v>0</v>
      </c>
      <c r="GE22" s="69">
        <v>0</v>
      </c>
      <c r="GF22" s="69">
        <v>0</v>
      </c>
      <c r="GG22" s="69">
        <v>0</v>
      </c>
      <c r="GH22" s="69">
        <v>0</v>
      </c>
      <c r="GI22" s="69">
        <v>0</v>
      </c>
      <c r="GJ22" s="69">
        <v>0</v>
      </c>
      <c r="GK22" s="69">
        <v>0</v>
      </c>
      <c r="GL22" s="69">
        <v>0</v>
      </c>
      <c r="GM22" s="69">
        <v>0</v>
      </c>
      <c r="GN22" s="69">
        <v>0</v>
      </c>
      <c r="GO22" s="69">
        <v>0</v>
      </c>
      <c r="GP22" s="69">
        <v>0</v>
      </c>
      <c r="GQ22" s="69">
        <v>0</v>
      </c>
      <c r="GR22" s="69">
        <v>0</v>
      </c>
      <c r="GS22" s="69">
        <v>0</v>
      </c>
      <c r="GT22" s="69">
        <v>0</v>
      </c>
      <c r="GU22" s="69">
        <v>0</v>
      </c>
      <c r="GV22" s="69">
        <v>0</v>
      </c>
      <c r="GW22" s="69">
        <v>0</v>
      </c>
      <c r="GX22" s="69">
        <v>0</v>
      </c>
      <c r="GY22" s="69">
        <v>0</v>
      </c>
      <c r="GZ22" s="69">
        <v>0</v>
      </c>
      <c r="HA22" s="69">
        <v>0</v>
      </c>
      <c r="HB22" s="69">
        <v>0</v>
      </c>
      <c r="HC22" s="69">
        <v>0</v>
      </c>
      <c r="HD22" s="69">
        <v>0</v>
      </c>
      <c r="HE22" s="69">
        <v>0</v>
      </c>
      <c r="HF22" s="69">
        <v>0</v>
      </c>
      <c r="HG22" s="69">
        <v>0</v>
      </c>
      <c r="HH22" s="69">
        <v>0</v>
      </c>
      <c r="HI22" s="69">
        <v>0</v>
      </c>
      <c r="HJ22" s="69">
        <v>0</v>
      </c>
    </row>
    <row r="23" spans="1:218">
      <c r="A23" s="12" t="str">
        <f>T("272159")</f>
        <v>272159</v>
      </c>
      <c r="B23" s="12" t="s">
        <v>40</v>
      </c>
      <c r="C23" s="69">
        <v>26994552</v>
      </c>
      <c r="D23" s="69">
        <v>615887</v>
      </c>
      <c r="E23" s="69">
        <v>27632131</v>
      </c>
      <c r="F23" s="69">
        <v>367537</v>
      </c>
      <c r="G23" s="69">
        <v>0</v>
      </c>
      <c r="H23" s="69">
        <v>26697707</v>
      </c>
      <c r="I23" s="69">
        <v>198686</v>
      </c>
      <c r="J23" s="69">
        <v>26918085</v>
      </c>
      <c r="K23" s="69">
        <v>367537</v>
      </c>
      <c r="L23" s="69">
        <v>26994552</v>
      </c>
      <c r="M23" s="69">
        <v>615887</v>
      </c>
      <c r="N23" s="69">
        <v>27632131</v>
      </c>
      <c r="O23" s="69">
        <v>367537</v>
      </c>
      <c r="P23" s="69">
        <v>0</v>
      </c>
      <c r="Q23" s="69">
        <v>26697707</v>
      </c>
      <c r="R23" s="69">
        <v>198686</v>
      </c>
      <c r="S23" s="69">
        <v>26918085</v>
      </c>
      <c r="T23" s="69">
        <v>367537</v>
      </c>
      <c r="U23" s="69">
        <v>13390707</v>
      </c>
      <c r="V23" s="69">
        <v>215023</v>
      </c>
      <c r="W23" s="69">
        <v>13605730</v>
      </c>
      <c r="X23" s="69">
        <v>367537</v>
      </c>
      <c r="Y23" s="69">
        <v>0</v>
      </c>
      <c r="Z23" s="69">
        <v>13182268</v>
      </c>
      <c r="AA23" s="69">
        <v>117949</v>
      </c>
      <c r="AB23" s="69">
        <v>13300217</v>
      </c>
      <c r="AC23" s="69">
        <v>367537</v>
      </c>
      <c r="AD23" s="69">
        <v>372467</v>
      </c>
      <c r="AE23" s="69">
        <v>15679</v>
      </c>
      <c r="AF23" s="69">
        <v>388146</v>
      </c>
      <c r="AG23" s="69">
        <v>0</v>
      </c>
      <c r="AH23" s="69">
        <v>0</v>
      </c>
      <c r="AI23" s="69">
        <v>365844</v>
      </c>
      <c r="AJ23" s="69">
        <v>8890</v>
      </c>
      <c r="AK23" s="69">
        <v>374734</v>
      </c>
      <c r="AL23" s="69">
        <v>0</v>
      </c>
      <c r="AM23" s="69">
        <v>11488906</v>
      </c>
      <c r="AN23" s="69">
        <v>189434</v>
      </c>
      <c r="AO23" s="69">
        <v>11678340</v>
      </c>
      <c r="AP23" s="69">
        <v>0</v>
      </c>
      <c r="AQ23" s="69">
        <v>0</v>
      </c>
      <c r="AR23" s="69">
        <v>11287727</v>
      </c>
      <c r="AS23" s="69">
        <v>107413</v>
      </c>
      <c r="AT23" s="69">
        <v>11395140</v>
      </c>
      <c r="AU23" s="69">
        <v>0</v>
      </c>
      <c r="AV23" s="69">
        <v>83542</v>
      </c>
      <c r="AW23" s="69">
        <v>0</v>
      </c>
      <c r="AX23" s="69">
        <v>83542</v>
      </c>
      <c r="AY23" s="69">
        <v>0</v>
      </c>
      <c r="AZ23" s="69">
        <v>0</v>
      </c>
      <c r="BA23" s="69">
        <v>83542</v>
      </c>
      <c r="BB23" s="69">
        <v>0</v>
      </c>
      <c r="BC23" s="69">
        <v>83542</v>
      </c>
      <c r="BD23" s="69">
        <v>0</v>
      </c>
      <c r="BE23" s="69">
        <v>579179</v>
      </c>
      <c r="BF23" s="69">
        <v>3830</v>
      </c>
      <c r="BG23" s="69">
        <v>583009</v>
      </c>
      <c r="BH23" s="69">
        <v>96530</v>
      </c>
      <c r="BI23" s="69">
        <v>0</v>
      </c>
      <c r="BJ23" s="69">
        <v>578933</v>
      </c>
      <c r="BK23" s="69">
        <v>636</v>
      </c>
      <c r="BL23" s="69">
        <v>579569</v>
      </c>
      <c r="BM23" s="69">
        <v>96530</v>
      </c>
      <c r="BN23" s="69">
        <v>950155</v>
      </c>
      <c r="BO23" s="69">
        <v>6080</v>
      </c>
      <c r="BP23" s="69">
        <v>956235</v>
      </c>
      <c r="BQ23" s="69">
        <v>271007</v>
      </c>
      <c r="BR23" s="69">
        <v>0</v>
      </c>
      <c r="BS23" s="69">
        <v>949764</v>
      </c>
      <c r="BT23" s="69">
        <v>1010</v>
      </c>
      <c r="BU23" s="69">
        <v>950774</v>
      </c>
      <c r="BV23" s="69">
        <v>271007</v>
      </c>
      <c r="BW23" s="69">
        <v>11591211</v>
      </c>
      <c r="BX23" s="69">
        <v>383875</v>
      </c>
      <c r="BY23" s="69">
        <v>11975086</v>
      </c>
      <c r="BZ23" s="69">
        <v>0</v>
      </c>
      <c r="CA23" s="69">
        <v>0</v>
      </c>
      <c r="CB23" s="69">
        <v>11509753</v>
      </c>
      <c r="CC23" s="69">
        <v>76846</v>
      </c>
      <c r="CD23" s="69">
        <v>11586599</v>
      </c>
      <c r="CE23" s="69">
        <v>0</v>
      </c>
      <c r="CF23" s="69">
        <v>11298930</v>
      </c>
      <c r="CG23" s="69">
        <v>383875</v>
      </c>
      <c r="CH23" s="69">
        <v>11682805</v>
      </c>
      <c r="CI23" s="69">
        <v>0</v>
      </c>
      <c r="CJ23" s="69">
        <v>0</v>
      </c>
      <c r="CK23" s="69">
        <v>11217472</v>
      </c>
      <c r="CL23" s="69">
        <v>76846</v>
      </c>
      <c r="CM23" s="69">
        <v>11294318</v>
      </c>
      <c r="CN23" s="69">
        <v>0</v>
      </c>
      <c r="CO23" s="69">
        <v>4636439</v>
      </c>
      <c r="CP23" s="69">
        <v>184026</v>
      </c>
      <c r="CQ23" s="69">
        <v>4820465</v>
      </c>
      <c r="CR23" s="69">
        <v>0</v>
      </c>
      <c r="CS23" s="69">
        <v>0</v>
      </c>
      <c r="CT23" s="69">
        <v>4601839</v>
      </c>
      <c r="CU23" s="69">
        <v>37920</v>
      </c>
      <c r="CV23" s="69">
        <v>4639759</v>
      </c>
      <c r="CW23" s="69">
        <v>0</v>
      </c>
      <c r="CX23" s="69">
        <v>5495220</v>
      </c>
      <c r="CY23" s="69">
        <v>187867</v>
      </c>
      <c r="CZ23" s="69">
        <v>5683087</v>
      </c>
      <c r="DA23" s="69">
        <v>0</v>
      </c>
      <c r="DB23" s="69">
        <v>0</v>
      </c>
      <c r="DC23" s="69">
        <v>5454164</v>
      </c>
      <c r="DD23" s="69">
        <v>38712</v>
      </c>
      <c r="DE23" s="69">
        <v>5492876</v>
      </c>
      <c r="DF23" s="69">
        <v>0</v>
      </c>
      <c r="DG23" s="69">
        <v>1167271</v>
      </c>
      <c r="DH23" s="69">
        <v>11982</v>
      </c>
      <c r="DI23" s="69">
        <v>1179253</v>
      </c>
      <c r="DJ23" s="69">
        <v>0</v>
      </c>
      <c r="DK23" s="69">
        <v>0</v>
      </c>
      <c r="DL23" s="69">
        <v>1161469</v>
      </c>
      <c r="DM23" s="69">
        <v>214</v>
      </c>
      <c r="DN23" s="69">
        <v>1161683</v>
      </c>
      <c r="DO23" s="69">
        <v>0</v>
      </c>
      <c r="DP23" s="69">
        <v>292281</v>
      </c>
      <c r="DQ23" s="69">
        <v>0</v>
      </c>
      <c r="DR23" s="69">
        <v>292281</v>
      </c>
      <c r="DS23" s="69">
        <v>0</v>
      </c>
      <c r="DT23" s="69">
        <v>0</v>
      </c>
      <c r="DU23" s="69">
        <v>292281</v>
      </c>
      <c r="DV23" s="69">
        <v>0</v>
      </c>
      <c r="DW23" s="69">
        <v>292281</v>
      </c>
      <c r="DX23" s="69">
        <v>0</v>
      </c>
      <c r="DY23" s="69">
        <v>0</v>
      </c>
      <c r="DZ23" s="69">
        <v>0</v>
      </c>
      <c r="EA23" s="69">
        <v>386952</v>
      </c>
      <c r="EB23" s="69">
        <v>0</v>
      </c>
      <c r="EC23" s="69">
        <v>0</v>
      </c>
      <c r="ED23" s="69">
        <v>0</v>
      </c>
      <c r="EE23" s="69">
        <v>0</v>
      </c>
      <c r="EF23" s="69">
        <v>366906</v>
      </c>
      <c r="EG23" s="69">
        <v>0</v>
      </c>
      <c r="EH23" s="69">
        <v>0</v>
      </c>
      <c r="EI23" s="69">
        <v>0</v>
      </c>
      <c r="EJ23" s="69">
        <v>21692</v>
      </c>
      <c r="EK23" s="69">
        <v>0</v>
      </c>
      <c r="EL23" s="71">
        <v>0</v>
      </c>
      <c r="EM23" s="69">
        <v>0</v>
      </c>
      <c r="EN23" s="69">
        <v>0</v>
      </c>
      <c r="EO23" s="69">
        <v>21692</v>
      </c>
      <c r="EP23" s="69">
        <v>0</v>
      </c>
      <c r="EQ23" s="69">
        <v>348271</v>
      </c>
      <c r="ER23" s="69">
        <v>16989</v>
      </c>
      <c r="ES23" s="69">
        <v>365260</v>
      </c>
      <c r="ET23" s="69">
        <v>0</v>
      </c>
      <c r="EU23" s="69">
        <v>0</v>
      </c>
      <c r="EV23" s="69">
        <v>341323</v>
      </c>
      <c r="EW23" s="69">
        <v>3891</v>
      </c>
      <c r="EX23" s="69">
        <v>345214</v>
      </c>
      <c r="EY23" s="69">
        <v>0</v>
      </c>
      <c r="EZ23" s="69">
        <v>1664363</v>
      </c>
      <c r="FA23" s="69">
        <v>0</v>
      </c>
      <c r="FB23" s="69">
        <v>1664363</v>
      </c>
      <c r="FC23" s="69">
        <v>0</v>
      </c>
      <c r="FD23" s="69">
        <v>0</v>
      </c>
      <c r="FE23" s="69">
        <v>1664363</v>
      </c>
      <c r="FF23" s="69">
        <v>0</v>
      </c>
      <c r="FG23" s="69">
        <v>1664363</v>
      </c>
      <c r="FH23" s="69">
        <v>0</v>
      </c>
      <c r="FI23" s="69">
        <v>0</v>
      </c>
      <c r="FJ23" s="69">
        <v>0</v>
      </c>
      <c r="FK23" s="69">
        <v>0</v>
      </c>
      <c r="FL23" s="69">
        <v>0</v>
      </c>
      <c r="FM23" s="69">
        <v>0</v>
      </c>
      <c r="FN23" s="69">
        <v>0</v>
      </c>
      <c r="FO23" s="69">
        <v>0</v>
      </c>
      <c r="FP23" s="69">
        <v>0</v>
      </c>
      <c r="FQ23" s="69">
        <v>0</v>
      </c>
      <c r="FR23" s="69">
        <v>0</v>
      </c>
      <c r="FS23" s="69">
        <v>0</v>
      </c>
      <c r="FT23" s="69">
        <v>0</v>
      </c>
      <c r="FU23" s="69">
        <v>0</v>
      </c>
      <c r="FV23" s="69">
        <v>0</v>
      </c>
      <c r="FW23" s="69">
        <v>0</v>
      </c>
      <c r="FX23" s="69">
        <v>0</v>
      </c>
      <c r="FY23" s="69">
        <v>0</v>
      </c>
      <c r="FZ23" s="69">
        <v>0</v>
      </c>
      <c r="GA23" s="69">
        <v>0</v>
      </c>
      <c r="GB23" s="69">
        <v>0</v>
      </c>
      <c r="GC23" s="69">
        <v>0</v>
      </c>
      <c r="GD23" s="69">
        <v>0</v>
      </c>
      <c r="GE23" s="69">
        <v>0</v>
      </c>
      <c r="GF23" s="69">
        <v>0</v>
      </c>
      <c r="GG23" s="69">
        <v>0</v>
      </c>
      <c r="GH23" s="69">
        <v>0</v>
      </c>
      <c r="GI23" s="69">
        <v>0</v>
      </c>
      <c r="GJ23" s="69">
        <v>0</v>
      </c>
      <c r="GK23" s="69">
        <v>0</v>
      </c>
      <c r="GL23" s="69">
        <v>0</v>
      </c>
      <c r="GM23" s="69">
        <v>0</v>
      </c>
      <c r="GN23" s="69">
        <v>0</v>
      </c>
      <c r="GO23" s="69">
        <v>0</v>
      </c>
      <c r="GP23" s="69">
        <v>0</v>
      </c>
      <c r="GQ23" s="69">
        <v>0</v>
      </c>
      <c r="GR23" s="69">
        <v>0</v>
      </c>
      <c r="GS23" s="69">
        <v>0</v>
      </c>
      <c r="GT23" s="69">
        <v>0</v>
      </c>
      <c r="GU23" s="69">
        <v>0</v>
      </c>
      <c r="GV23" s="69">
        <v>0</v>
      </c>
      <c r="GW23" s="69">
        <v>0</v>
      </c>
      <c r="GX23" s="69">
        <v>0</v>
      </c>
      <c r="GY23" s="69">
        <v>0</v>
      </c>
      <c r="GZ23" s="69">
        <v>0</v>
      </c>
      <c r="HA23" s="69">
        <v>0</v>
      </c>
      <c r="HB23" s="69">
        <v>0</v>
      </c>
      <c r="HC23" s="69">
        <v>0</v>
      </c>
      <c r="HD23" s="69">
        <v>0</v>
      </c>
      <c r="HE23" s="69">
        <v>0</v>
      </c>
      <c r="HF23" s="69">
        <v>0</v>
      </c>
      <c r="HG23" s="69">
        <v>0</v>
      </c>
      <c r="HH23" s="69">
        <v>0</v>
      </c>
      <c r="HI23" s="69">
        <v>0</v>
      </c>
      <c r="HJ23" s="69">
        <v>0</v>
      </c>
    </row>
    <row r="24" spans="1:218">
      <c r="A24" s="12" t="str">
        <f>T("272167")</f>
        <v>272167</v>
      </c>
      <c r="B24" s="12" t="s">
        <v>32</v>
      </c>
      <c r="C24" s="69">
        <v>10979701</v>
      </c>
      <c r="D24" s="69">
        <v>130125</v>
      </c>
      <c r="E24" s="69">
        <v>11121907</v>
      </c>
      <c r="F24" s="69">
        <v>96207</v>
      </c>
      <c r="G24" s="69">
        <v>0</v>
      </c>
      <c r="H24" s="69">
        <v>10915923</v>
      </c>
      <c r="I24" s="69">
        <v>55032</v>
      </c>
      <c r="J24" s="69">
        <v>10983036</v>
      </c>
      <c r="K24" s="69">
        <v>95919</v>
      </c>
      <c r="L24" s="69">
        <v>10979701</v>
      </c>
      <c r="M24" s="69">
        <v>130125</v>
      </c>
      <c r="N24" s="69">
        <v>11121907</v>
      </c>
      <c r="O24" s="69">
        <v>96207</v>
      </c>
      <c r="P24" s="69">
        <v>0</v>
      </c>
      <c r="Q24" s="69">
        <v>10915923</v>
      </c>
      <c r="R24" s="69">
        <v>55032</v>
      </c>
      <c r="S24" s="69">
        <v>10983036</v>
      </c>
      <c r="T24" s="69">
        <v>95919</v>
      </c>
      <c r="U24" s="69">
        <v>5808780</v>
      </c>
      <c r="V24" s="69">
        <v>53909</v>
      </c>
      <c r="W24" s="69">
        <v>5862689</v>
      </c>
      <c r="X24" s="69">
        <v>96207</v>
      </c>
      <c r="Y24" s="69">
        <v>0</v>
      </c>
      <c r="Z24" s="69">
        <v>5769426</v>
      </c>
      <c r="AA24" s="69">
        <v>33470</v>
      </c>
      <c r="AB24" s="69">
        <v>5802896</v>
      </c>
      <c r="AC24" s="69">
        <v>95919</v>
      </c>
      <c r="AD24" s="69">
        <v>173778</v>
      </c>
      <c r="AE24" s="69">
        <v>1757</v>
      </c>
      <c r="AF24" s="69">
        <v>175535</v>
      </c>
      <c r="AG24" s="69">
        <v>0</v>
      </c>
      <c r="AH24" s="69">
        <v>0</v>
      </c>
      <c r="AI24" s="69">
        <v>172499</v>
      </c>
      <c r="AJ24" s="69">
        <v>1151</v>
      </c>
      <c r="AK24" s="69">
        <v>173650</v>
      </c>
      <c r="AL24" s="69">
        <v>0</v>
      </c>
      <c r="AM24" s="69">
        <v>5098806</v>
      </c>
      <c r="AN24" s="69">
        <v>48582</v>
      </c>
      <c r="AO24" s="69">
        <v>5147388</v>
      </c>
      <c r="AP24" s="69">
        <v>0</v>
      </c>
      <c r="AQ24" s="69">
        <v>0</v>
      </c>
      <c r="AR24" s="69">
        <v>5062485</v>
      </c>
      <c r="AS24" s="69">
        <v>30997</v>
      </c>
      <c r="AT24" s="69">
        <v>5093482</v>
      </c>
      <c r="AU24" s="69">
        <v>0</v>
      </c>
      <c r="AV24" s="69">
        <v>48597</v>
      </c>
      <c r="AW24" s="69">
        <v>0</v>
      </c>
      <c r="AX24" s="69">
        <v>48597</v>
      </c>
      <c r="AY24" s="69">
        <v>0</v>
      </c>
      <c r="AZ24" s="69">
        <v>0</v>
      </c>
      <c r="BA24" s="69">
        <v>48597</v>
      </c>
      <c r="BB24" s="69">
        <v>0</v>
      </c>
      <c r="BC24" s="69">
        <v>48597</v>
      </c>
      <c r="BD24" s="69">
        <v>0</v>
      </c>
      <c r="BE24" s="69">
        <v>214825</v>
      </c>
      <c r="BF24" s="69">
        <v>1628</v>
      </c>
      <c r="BG24" s="69">
        <v>216453</v>
      </c>
      <c r="BH24" s="69">
        <v>28777</v>
      </c>
      <c r="BI24" s="69">
        <v>0</v>
      </c>
      <c r="BJ24" s="69">
        <v>214122</v>
      </c>
      <c r="BK24" s="69">
        <v>603</v>
      </c>
      <c r="BL24" s="69">
        <v>214725</v>
      </c>
      <c r="BM24" s="69">
        <v>28691</v>
      </c>
      <c r="BN24" s="69">
        <v>321371</v>
      </c>
      <c r="BO24" s="69">
        <v>1942</v>
      </c>
      <c r="BP24" s="69">
        <v>323313</v>
      </c>
      <c r="BQ24" s="69">
        <v>67430</v>
      </c>
      <c r="BR24" s="69">
        <v>0</v>
      </c>
      <c r="BS24" s="69">
        <v>320320</v>
      </c>
      <c r="BT24" s="69">
        <v>719</v>
      </c>
      <c r="BU24" s="69">
        <v>321039</v>
      </c>
      <c r="BV24" s="69">
        <v>67228</v>
      </c>
      <c r="BW24" s="69">
        <v>4458283</v>
      </c>
      <c r="BX24" s="69">
        <v>68697</v>
      </c>
      <c r="BY24" s="69">
        <v>4526980</v>
      </c>
      <c r="BZ24" s="69">
        <v>0</v>
      </c>
      <c r="CA24" s="69">
        <v>0</v>
      </c>
      <c r="CB24" s="69">
        <v>4436467</v>
      </c>
      <c r="CC24" s="69">
        <v>19411</v>
      </c>
      <c r="CD24" s="69">
        <v>4455878</v>
      </c>
      <c r="CE24" s="69">
        <v>0</v>
      </c>
      <c r="CF24" s="69">
        <v>4388598</v>
      </c>
      <c r="CG24" s="69">
        <v>68697</v>
      </c>
      <c r="CH24" s="69">
        <v>4457295</v>
      </c>
      <c r="CI24" s="69">
        <v>0</v>
      </c>
      <c r="CJ24" s="69">
        <v>0</v>
      </c>
      <c r="CK24" s="69">
        <v>4366782</v>
      </c>
      <c r="CL24" s="69">
        <v>19411</v>
      </c>
      <c r="CM24" s="69">
        <v>4386193</v>
      </c>
      <c r="CN24" s="69">
        <v>0</v>
      </c>
      <c r="CO24" s="69">
        <v>1562072</v>
      </c>
      <c r="CP24" s="69">
        <v>25517</v>
      </c>
      <c r="CQ24" s="69">
        <v>1587589</v>
      </c>
      <c r="CR24" s="69">
        <v>0</v>
      </c>
      <c r="CS24" s="69">
        <v>0</v>
      </c>
      <c r="CT24" s="69">
        <v>1554307</v>
      </c>
      <c r="CU24" s="69">
        <v>7210</v>
      </c>
      <c r="CV24" s="69">
        <v>1561517</v>
      </c>
      <c r="CW24" s="69">
        <v>0</v>
      </c>
      <c r="CX24" s="69">
        <v>2144475</v>
      </c>
      <c r="CY24" s="69">
        <v>33129</v>
      </c>
      <c r="CZ24" s="69">
        <v>2177604</v>
      </c>
      <c r="DA24" s="69">
        <v>0</v>
      </c>
      <c r="DB24" s="69">
        <v>0</v>
      </c>
      <c r="DC24" s="69">
        <v>2133814</v>
      </c>
      <c r="DD24" s="69">
        <v>9361</v>
      </c>
      <c r="DE24" s="69">
        <v>2143175</v>
      </c>
      <c r="DF24" s="69">
        <v>0</v>
      </c>
      <c r="DG24" s="69">
        <v>682051</v>
      </c>
      <c r="DH24" s="69">
        <v>10051</v>
      </c>
      <c r="DI24" s="69">
        <v>692102</v>
      </c>
      <c r="DJ24" s="69">
        <v>0</v>
      </c>
      <c r="DK24" s="69">
        <v>0</v>
      </c>
      <c r="DL24" s="69">
        <v>678661</v>
      </c>
      <c r="DM24" s="69">
        <v>2840</v>
      </c>
      <c r="DN24" s="69">
        <v>681501</v>
      </c>
      <c r="DO24" s="69">
        <v>0</v>
      </c>
      <c r="DP24" s="69">
        <v>69685</v>
      </c>
      <c r="DQ24" s="69">
        <v>0</v>
      </c>
      <c r="DR24" s="69">
        <v>69685</v>
      </c>
      <c r="DS24" s="69">
        <v>0</v>
      </c>
      <c r="DT24" s="69">
        <v>0</v>
      </c>
      <c r="DU24" s="69">
        <v>69685</v>
      </c>
      <c r="DV24" s="69">
        <v>0</v>
      </c>
      <c r="DW24" s="69">
        <v>69685</v>
      </c>
      <c r="DX24" s="69">
        <v>0</v>
      </c>
      <c r="DY24" s="69">
        <v>0</v>
      </c>
      <c r="DZ24" s="69">
        <v>0</v>
      </c>
      <c r="EA24" s="69">
        <v>237138</v>
      </c>
      <c r="EB24" s="69">
        <v>0</v>
      </c>
      <c r="EC24" s="69">
        <v>0</v>
      </c>
      <c r="ED24" s="69">
        <v>0</v>
      </c>
      <c r="EE24" s="69">
        <v>0</v>
      </c>
      <c r="EF24" s="69">
        <v>229162</v>
      </c>
      <c r="EG24" s="69">
        <v>0</v>
      </c>
      <c r="EH24" s="69">
        <v>0</v>
      </c>
      <c r="EI24" s="69">
        <v>0</v>
      </c>
      <c r="EJ24" s="69">
        <v>12081</v>
      </c>
      <c r="EK24" s="69">
        <v>0</v>
      </c>
      <c r="EL24" s="69">
        <v>0</v>
      </c>
      <c r="EM24" s="69">
        <v>0</v>
      </c>
      <c r="EN24" s="69">
        <v>0</v>
      </c>
      <c r="EO24" s="69">
        <v>12081</v>
      </c>
      <c r="EP24" s="69">
        <v>0</v>
      </c>
      <c r="EQ24" s="69">
        <v>217538</v>
      </c>
      <c r="ER24" s="69">
        <v>7519</v>
      </c>
      <c r="ES24" s="69">
        <v>225057</v>
      </c>
      <c r="ET24" s="69">
        <v>0</v>
      </c>
      <c r="EU24" s="69">
        <v>0</v>
      </c>
      <c r="EV24" s="69">
        <v>214930</v>
      </c>
      <c r="EW24" s="69">
        <v>2151</v>
      </c>
      <c r="EX24" s="69">
        <v>217081</v>
      </c>
      <c r="EY24" s="69">
        <v>0</v>
      </c>
      <c r="EZ24" s="69">
        <v>495100</v>
      </c>
      <c r="FA24" s="69">
        <v>0</v>
      </c>
      <c r="FB24" s="69">
        <v>495100</v>
      </c>
      <c r="FC24" s="69">
        <v>0</v>
      </c>
      <c r="FD24" s="69">
        <v>0</v>
      </c>
      <c r="FE24" s="69">
        <v>495100</v>
      </c>
      <c r="FF24" s="69">
        <v>0</v>
      </c>
      <c r="FG24" s="69">
        <v>495100</v>
      </c>
      <c r="FH24" s="69">
        <v>0</v>
      </c>
      <c r="FI24" s="69">
        <v>0</v>
      </c>
      <c r="FJ24" s="69">
        <v>0</v>
      </c>
      <c r="FK24" s="69">
        <v>0</v>
      </c>
      <c r="FL24" s="69">
        <v>0</v>
      </c>
      <c r="FM24" s="69">
        <v>0</v>
      </c>
      <c r="FN24" s="69">
        <v>0</v>
      </c>
      <c r="FO24" s="69">
        <v>0</v>
      </c>
      <c r="FP24" s="69">
        <v>0</v>
      </c>
      <c r="FQ24" s="69">
        <v>0</v>
      </c>
      <c r="FR24" s="69">
        <v>0</v>
      </c>
      <c r="FS24" s="69">
        <v>0</v>
      </c>
      <c r="FT24" s="69">
        <v>0</v>
      </c>
      <c r="FU24" s="69">
        <v>0</v>
      </c>
      <c r="FV24" s="69">
        <v>0</v>
      </c>
      <c r="FW24" s="69">
        <v>0</v>
      </c>
      <c r="FX24" s="69">
        <v>0</v>
      </c>
      <c r="FY24" s="69">
        <v>0</v>
      </c>
      <c r="FZ24" s="69">
        <v>0</v>
      </c>
      <c r="GA24" s="69">
        <v>0</v>
      </c>
      <c r="GB24" s="69">
        <v>0</v>
      </c>
      <c r="GC24" s="69">
        <v>0</v>
      </c>
      <c r="GD24" s="69">
        <v>0</v>
      </c>
      <c r="GE24" s="69">
        <v>0</v>
      </c>
      <c r="GF24" s="69">
        <v>0</v>
      </c>
      <c r="GG24" s="69">
        <v>0</v>
      </c>
      <c r="GH24" s="69">
        <v>0</v>
      </c>
      <c r="GI24" s="69">
        <v>0</v>
      </c>
      <c r="GJ24" s="69">
        <v>0</v>
      </c>
      <c r="GK24" s="69">
        <v>0</v>
      </c>
      <c r="GL24" s="69">
        <v>0</v>
      </c>
      <c r="GM24" s="69">
        <v>0</v>
      </c>
      <c r="GN24" s="69">
        <v>0</v>
      </c>
      <c r="GO24" s="69">
        <v>0</v>
      </c>
      <c r="GP24" s="69">
        <v>0</v>
      </c>
      <c r="GQ24" s="69">
        <v>0</v>
      </c>
      <c r="GR24" s="69">
        <v>0</v>
      </c>
      <c r="GS24" s="69">
        <v>0</v>
      </c>
      <c r="GT24" s="69">
        <v>0</v>
      </c>
      <c r="GU24" s="69">
        <v>0</v>
      </c>
      <c r="GV24" s="69">
        <v>0</v>
      </c>
      <c r="GW24" s="69">
        <v>0</v>
      </c>
      <c r="GX24" s="69">
        <v>0</v>
      </c>
      <c r="GY24" s="69">
        <v>0</v>
      </c>
      <c r="GZ24" s="69">
        <v>0</v>
      </c>
      <c r="HA24" s="69">
        <v>0</v>
      </c>
      <c r="HB24" s="69">
        <v>0</v>
      </c>
      <c r="HC24" s="69">
        <v>0</v>
      </c>
      <c r="HD24" s="69">
        <v>0</v>
      </c>
      <c r="HE24" s="69">
        <v>0</v>
      </c>
      <c r="HF24" s="69">
        <v>0</v>
      </c>
      <c r="HG24" s="69">
        <v>0</v>
      </c>
      <c r="HH24" s="69">
        <v>0</v>
      </c>
      <c r="HI24" s="69">
        <v>0</v>
      </c>
      <c r="HJ24" s="69">
        <v>0</v>
      </c>
    </row>
    <row r="25" spans="1:218">
      <c r="A25" s="12" t="str">
        <f>T("272175")</f>
        <v>272175</v>
      </c>
      <c r="B25" s="12" t="s">
        <v>7</v>
      </c>
      <c r="C25" s="69">
        <v>13573358</v>
      </c>
      <c r="D25" s="69">
        <v>183773</v>
      </c>
      <c r="E25" s="69">
        <v>13770263</v>
      </c>
      <c r="F25" s="69">
        <v>145337</v>
      </c>
      <c r="G25" s="69">
        <v>0</v>
      </c>
      <c r="H25" s="69">
        <v>13487383</v>
      </c>
      <c r="I25" s="69">
        <v>77445</v>
      </c>
      <c r="J25" s="69">
        <v>13577960</v>
      </c>
      <c r="K25" s="69">
        <v>145192</v>
      </c>
      <c r="L25" s="69">
        <v>13573358</v>
      </c>
      <c r="M25" s="69">
        <v>183773</v>
      </c>
      <c r="N25" s="69">
        <v>13770263</v>
      </c>
      <c r="O25" s="69">
        <v>145337</v>
      </c>
      <c r="P25" s="69">
        <v>0</v>
      </c>
      <c r="Q25" s="69">
        <v>13487383</v>
      </c>
      <c r="R25" s="69">
        <v>77445</v>
      </c>
      <c r="S25" s="69">
        <v>13577960</v>
      </c>
      <c r="T25" s="69">
        <v>145192</v>
      </c>
      <c r="U25" s="69">
        <v>6496254</v>
      </c>
      <c r="V25" s="69">
        <v>125889</v>
      </c>
      <c r="W25" s="69">
        <v>6622143</v>
      </c>
      <c r="X25" s="69">
        <v>145337</v>
      </c>
      <c r="Y25" s="69">
        <v>0</v>
      </c>
      <c r="Z25" s="69">
        <v>6437372</v>
      </c>
      <c r="AA25" s="69">
        <v>48608</v>
      </c>
      <c r="AB25" s="69">
        <v>6485980</v>
      </c>
      <c r="AC25" s="69">
        <v>145192</v>
      </c>
      <c r="AD25" s="69">
        <v>187237</v>
      </c>
      <c r="AE25" s="69">
        <v>3727</v>
      </c>
      <c r="AF25" s="69">
        <v>190964</v>
      </c>
      <c r="AG25" s="69">
        <v>0</v>
      </c>
      <c r="AH25" s="69">
        <v>0</v>
      </c>
      <c r="AI25" s="69">
        <v>185339</v>
      </c>
      <c r="AJ25" s="69">
        <v>1553</v>
      </c>
      <c r="AK25" s="69">
        <v>186892</v>
      </c>
      <c r="AL25" s="69">
        <v>0</v>
      </c>
      <c r="AM25" s="69">
        <v>5518821</v>
      </c>
      <c r="AN25" s="69">
        <v>109361</v>
      </c>
      <c r="AO25" s="69">
        <v>5628182</v>
      </c>
      <c r="AP25" s="69">
        <v>0</v>
      </c>
      <c r="AQ25" s="69">
        <v>0</v>
      </c>
      <c r="AR25" s="69">
        <v>5462879</v>
      </c>
      <c r="AS25" s="69">
        <v>45578</v>
      </c>
      <c r="AT25" s="69">
        <v>5508457</v>
      </c>
      <c r="AU25" s="69">
        <v>0</v>
      </c>
      <c r="AV25" s="69">
        <v>24718</v>
      </c>
      <c r="AW25" s="69">
        <v>0</v>
      </c>
      <c r="AX25" s="69">
        <v>24718</v>
      </c>
      <c r="AY25" s="69">
        <v>0</v>
      </c>
      <c r="AZ25" s="69">
        <v>0</v>
      </c>
      <c r="BA25" s="69">
        <v>24718</v>
      </c>
      <c r="BB25" s="69">
        <v>0</v>
      </c>
      <c r="BC25" s="69">
        <v>24718</v>
      </c>
      <c r="BD25" s="69">
        <v>0</v>
      </c>
      <c r="BE25" s="69">
        <v>275736</v>
      </c>
      <c r="BF25" s="69">
        <v>4467</v>
      </c>
      <c r="BG25" s="69">
        <v>280203</v>
      </c>
      <c r="BH25" s="69">
        <v>0</v>
      </c>
      <c r="BI25" s="69">
        <v>0</v>
      </c>
      <c r="BJ25" s="69">
        <v>275372</v>
      </c>
      <c r="BK25" s="69">
        <v>515</v>
      </c>
      <c r="BL25" s="69">
        <v>275887</v>
      </c>
      <c r="BM25" s="69">
        <v>0</v>
      </c>
      <c r="BN25" s="69">
        <v>514460</v>
      </c>
      <c r="BO25" s="69">
        <v>8334</v>
      </c>
      <c r="BP25" s="69">
        <v>522794</v>
      </c>
      <c r="BQ25" s="69">
        <v>145337</v>
      </c>
      <c r="BR25" s="69">
        <v>0</v>
      </c>
      <c r="BS25" s="69">
        <v>513782</v>
      </c>
      <c r="BT25" s="69">
        <v>962</v>
      </c>
      <c r="BU25" s="69">
        <v>514744</v>
      </c>
      <c r="BV25" s="69">
        <v>145192</v>
      </c>
      <c r="BW25" s="69">
        <v>5905342</v>
      </c>
      <c r="BX25" s="69">
        <v>55083</v>
      </c>
      <c r="BY25" s="69">
        <v>5960425</v>
      </c>
      <c r="BZ25" s="69">
        <v>0</v>
      </c>
      <c r="CA25" s="69">
        <v>0</v>
      </c>
      <c r="CB25" s="69">
        <v>5880951</v>
      </c>
      <c r="CC25" s="69">
        <v>26651</v>
      </c>
      <c r="CD25" s="69">
        <v>5907602</v>
      </c>
      <c r="CE25" s="69">
        <v>0</v>
      </c>
      <c r="CF25" s="69">
        <v>5856324</v>
      </c>
      <c r="CG25" s="69">
        <v>55083</v>
      </c>
      <c r="CH25" s="69">
        <v>5911407</v>
      </c>
      <c r="CI25" s="69">
        <v>0</v>
      </c>
      <c r="CJ25" s="69">
        <v>0</v>
      </c>
      <c r="CK25" s="69">
        <v>5831933</v>
      </c>
      <c r="CL25" s="69">
        <v>26651</v>
      </c>
      <c r="CM25" s="69">
        <v>5858584</v>
      </c>
      <c r="CN25" s="69">
        <v>0</v>
      </c>
      <c r="CO25" s="69">
        <v>2586714</v>
      </c>
      <c r="CP25" s="69">
        <v>24640</v>
      </c>
      <c r="CQ25" s="69">
        <v>2611354</v>
      </c>
      <c r="CR25" s="69">
        <v>0</v>
      </c>
      <c r="CS25" s="69">
        <v>0</v>
      </c>
      <c r="CT25" s="69">
        <v>2578262</v>
      </c>
      <c r="CU25" s="69">
        <v>13945</v>
      </c>
      <c r="CV25" s="69">
        <v>2592207</v>
      </c>
      <c r="CW25" s="69">
        <v>0</v>
      </c>
      <c r="CX25" s="69">
        <v>2551435</v>
      </c>
      <c r="CY25" s="69">
        <v>22451</v>
      </c>
      <c r="CZ25" s="69">
        <v>2573886</v>
      </c>
      <c r="DA25" s="69">
        <v>0</v>
      </c>
      <c r="DB25" s="69">
        <v>0</v>
      </c>
      <c r="DC25" s="69">
        <v>2543677</v>
      </c>
      <c r="DD25" s="69">
        <v>12706</v>
      </c>
      <c r="DE25" s="69">
        <v>2556383</v>
      </c>
      <c r="DF25" s="69">
        <v>0</v>
      </c>
      <c r="DG25" s="69">
        <v>718175</v>
      </c>
      <c r="DH25" s="69">
        <v>7992</v>
      </c>
      <c r="DI25" s="69">
        <v>726167</v>
      </c>
      <c r="DJ25" s="69">
        <v>0</v>
      </c>
      <c r="DK25" s="69">
        <v>0</v>
      </c>
      <c r="DL25" s="69">
        <v>709994</v>
      </c>
      <c r="DM25" s="69">
        <v>0</v>
      </c>
      <c r="DN25" s="69">
        <v>709994</v>
      </c>
      <c r="DO25" s="69">
        <v>0</v>
      </c>
      <c r="DP25" s="69">
        <v>49018</v>
      </c>
      <c r="DQ25" s="69">
        <v>0</v>
      </c>
      <c r="DR25" s="69">
        <v>49018</v>
      </c>
      <c r="DS25" s="69">
        <v>0</v>
      </c>
      <c r="DT25" s="69">
        <v>0</v>
      </c>
      <c r="DU25" s="69">
        <v>49018</v>
      </c>
      <c r="DV25" s="69">
        <v>0</v>
      </c>
      <c r="DW25" s="69">
        <v>49018</v>
      </c>
      <c r="DX25" s="69">
        <v>0</v>
      </c>
      <c r="DY25" s="69">
        <v>0</v>
      </c>
      <c r="DZ25" s="69">
        <v>0</v>
      </c>
      <c r="EA25" s="69">
        <v>211565</v>
      </c>
      <c r="EB25" s="69">
        <v>0</v>
      </c>
      <c r="EC25" s="69">
        <v>0</v>
      </c>
      <c r="ED25" s="69">
        <v>0</v>
      </c>
      <c r="EE25" s="69">
        <v>0</v>
      </c>
      <c r="EF25" s="69">
        <v>208248</v>
      </c>
      <c r="EG25" s="69">
        <v>0</v>
      </c>
      <c r="EH25" s="69">
        <v>0</v>
      </c>
      <c r="EI25" s="69">
        <v>0</v>
      </c>
      <c r="EJ25" s="69">
        <v>13132</v>
      </c>
      <c r="EK25" s="69">
        <v>0</v>
      </c>
      <c r="EL25" s="69">
        <v>0</v>
      </c>
      <c r="EM25" s="69">
        <v>0</v>
      </c>
      <c r="EN25" s="69">
        <v>0</v>
      </c>
      <c r="EO25" s="69">
        <v>13132</v>
      </c>
      <c r="EP25" s="69">
        <v>0</v>
      </c>
      <c r="EQ25" s="69">
        <v>195632</v>
      </c>
      <c r="ER25" s="69">
        <v>2801</v>
      </c>
      <c r="ES25" s="69">
        <v>198433</v>
      </c>
      <c r="ET25" s="69">
        <v>0</v>
      </c>
      <c r="EU25" s="69">
        <v>0</v>
      </c>
      <c r="EV25" s="69">
        <v>192930</v>
      </c>
      <c r="EW25" s="69">
        <v>2186</v>
      </c>
      <c r="EX25" s="69">
        <v>195116</v>
      </c>
      <c r="EY25" s="69">
        <v>0</v>
      </c>
      <c r="EZ25" s="69">
        <v>976130</v>
      </c>
      <c r="FA25" s="69">
        <v>0</v>
      </c>
      <c r="FB25" s="69">
        <v>976130</v>
      </c>
      <c r="FC25" s="69">
        <v>0</v>
      </c>
      <c r="FD25" s="69">
        <v>0</v>
      </c>
      <c r="FE25" s="69">
        <v>976130</v>
      </c>
      <c r="FF25" s="69">
        <v>0</v>
      </c>
      <c r="FG25" s="69">
        <v>976130</v>
      </c>
      <c r="FH25" s="69">
        <v>0</v>
      </c>
      <c r="FI25" s="69">
        <v>0</v>
      </c>
      <c r="FJ25" s="69">
        <v>0</v>
      </c>
      <c r="FK25" s="69">
        <v>0</v>
      </c>
      <c r="FL25" s="69">
        <v>0</v>
      </c>
      <c r="FM25" s="69">
        <v>0</v>
      </c>
      <c r="FN25" s="69">
        <v>0</v>
      </c>
      <c r="FO25" s="69">
        <v>0</v>
      </c>
      <c r="FP25" s="69">
        <v>0</v>
      </c>
      <c r="FQ25" s="69">
        <v>0</v>
      </c>
      <c r="FR25" s="69">
        <v>0</v>
      </c>
      <c r="FS25" s="69">
        <v>0</v>
      </c>
      <c r="FT25" s="69">
        <v>0</v>
      </c>
      <c r="FU25" s="69">
        <v>0</v>
      </c>
      <c r="FV25" s="69">
        <v>0</v>
      </c>
      <c r="FW25" s="69">
        <v>0</v>
      </c>
      <c r="FX25" s="69">
        <v>0</v>
      </c>
      <c r="FY25" s="69">
        <v>0</v>
      </c>
      <c r="FZ25" s="69">
        <v>0</v>
      </c>
      <c r="GA25" s="69">
        <v>0</v>
      </c>
      <c r="GB25" s="69">
        <v>0</v>
      </c>
      <c r="GC25" s="69">
        <v>0</v>
      </c>
      <c r="GD25" s="69">
        <v>0</v>
      </c>
      <c r="GE25" s="69">
        <v>0</v>
      </c>
      <c r="GF25" s="69">
        <v>0</v>
      </c>
      <c r="GG25" s="69">
        <v>0</v>
      </c>
      <c r="GH25" s="69">
        <v>0</v>
      </c>
      <c r="GI25" s="69">
        <v>0</v>
      </c>
      <c r="GJ25" s="69">
        <v>0</v>
      </c>
      <c r="GK25" s="69">
        <v>0</v>
      </c>
      <c r="GL25" s="69">
        <v>0</v>
      </c>
      <c r="GM25" s="69">
        <v>0</v>
      </c>
      <c r="GN25" s="69">
        <v>0</v>
      </c>
      <c r="GO25" s="69">
        <v>0</v>
      </c>
      <c r="GP25" s="69">
        <v>0</v>
      </c>
      <c r="GQ25" s="69">
        <v>0</v>
      </c>
      <c r="GR25" s="69">
        <v>0</v>
      </c>
      <c r="GS25" s="69">
        <v>0</v>
      </c>
      <c r="GT25" s="69">
        <v>0</v>
      </c>
      <c r="GU25" s="69">
        <v>0</v>
      </c>
      <c r="GV25" s="69">
        <v>0</v>
      </c>
      <c r="GW25" s="69">
        <v>0</v>
      </c>
      <c r="GX25" s="69">
        <v>0</v>
      </c>
      <c r="GY25" s="69">
        <v>0</v>
      </c>
      <c r="GZ25" s="69">
        <v>0</v>
      </c>
      <c r="HA25" s="69">
        <v>0</v>
      </c>
      <c r="HB25" s="69">
        <v>0</v>
      </c>
      <c r="HC25" s="69">
        <v>0</v>
      </c>
      <c r="HD25" s="69">
        <v>0</v>
      </c>
      <c r="HE25" s="69">
        <v>0</v>
      </c>
      <c r="HF25" s="69">
        <v>0</v>
      </c>
      <c r="HG25" s="69">
        <v>0</v>
      </c>
      <c r="HH25" s="69">
        <v>0</v>
      </c>
      <c r="HI25" s="69">
        <v>0</v>
      </c>
      <c r="HJ25" s="69">
        <v>0</v>
      </c>
    </row>
    <row r="26" spans="1:218">
      <c r="A26" s="12" t="str">
        <f>T("272183")</f>
        <v>272183</v>
      </c>
      <c r="B26" s="12" t="s">
        <v>12</v>
      </c>
      <c r="C26" s="69">
        <v>15573339</v>
      </c>
      <c r="D26" s="69">
        <v>130357</v>
      </c>
      <c r="E26" s="69">
        <v>15714859</v>
      </c>
      <c r="F26" s="69">
        <v>232441</v>
      </c>
      <c r="G26" s="69">
        <v>0</v>
      </c>
      <c r="H26" s="69">
        <v>15479309</v>
      </c>
      <c r="I26" s="69">
        <v>78383</v>
      </c>
      <c r="J26" s="69">
        <v>15568855</v>
      </c>
      <c r="K26" s="69">
        <v>231976</v>
      </c>
      <c r="L26" s="69">
        <v>15573339</v>
      </c>
      <c r="M26" s="69">
        <v>130357</v>
      </c>
      <c r="N26" s="69">
        <v>15714859</v>
      </c>
      <c r="O26" s="69">
        <v>232441</v>
      </c>
      <c r="P26" s="69">
        <v>0</v>
      </c>
      <c r="Q26" s="69">
        <v>15479309</v>
      </c>
      <c r="R26" s="69">
        <v>78383</v>
      </c>
      <c r="S26" s="69">
        <v>15568855</v>
      </c>
      <c r="T26" s="69">
        <v>231976</v>
      </c>
      <c r="U26" s="69">
        <v>7152582</v>
      </c>
      <c r="V26" s="69">
        <v>88563</v>
      </c>
      <c r="W26" s="69">
        <v>7241145</v>
      </c>
      <c r="X26" s="69">
        <v>232441</v>
      </c>
      <c r="Y26" s="69">
        <v>0</v>
      </c>
      <c r="Z26" s="69">
        <v>7081202</v>
      </c>
      <c r="AA26" s="69">
        <v>55019</v>
      </c>
      <c r="AB26" s="69">
        <v>7136221</v>
      </c>
      <c r="AC26" s="69">
        <v>231976</v>
      </c>
      <c r="AD26" s="69">
        <v>198141</v>
      </c>
      <c r="AE26" s="69">
        <v>2756</v>
      </c>
      <c r="AF26" s="69">
        <v>200897</v>
      </c>
      <c r="AG26" s="69">
        <v>0</v>
      </c>
      <c r="AH26" s="69">
        <v>0</v>
      </c>
      <c r="AI26" s="69">
        <v>195811</v>
      </c>
      <c r="AJ26" s="69">
        <v>1748</v>
      </c>
      <c r="AK26" s="69">
        <v>197559</v>
      </c>
      <c r="AL26" s="69">
        <v>0</v>
      </c>
      <c r="AM26" s="69">
        <v>5914610</v>
      </c>
      <c r="AN26" s="69">
        <v>82309</v>
      </c>
      <c r="AO26" s="69">
        <v>5996919</v>
      </c>
      <c r="AP26" s="69">
        <v>0</v>
      </c>
      <c r="AQ26" s="69">
        <v>0</v>
      </c>
      <c r="AR26" s="69">
        <v>5847738</v>
      </c>
      <c r="AS26" s="69">
        <v>52188</v>
      </c>
      <c r="AT26" s="69">
        <v>5899926</v>
      </c>
      <c r="AU26" s="69">
        <v>0</v>
      </c>
      <c r="AV26" s="69">
        <v>52923</v>
      </c>
      <c r="AW26" s="69">
        <v>0</v>
      </c>
      <c r="AX26" s="69">
        <v>52923</v>
      </c>
      <c r="AY26" s="69">
        <v>0</v>
      </c>
      <c r="AZ26" s="69">
        <v>0</v>
      </c>
      <c r="BA26" s="69">
        <v>52923</v>
      </c>
      <c r="BB26" s="69">
        <v>0</v>
      </c>
      <c r="BC26" s="69">
        <v>52923</v>
      </c>
      <c r="BD26" s="69">
        <v>0</v>
      </c>
      <c r="BE26" s="69">
        <v>373635</v>
      </c>
      <c r="BF26" s="69">
        <v>1257</v>
      </c>
      <c r="BG26" s="69">
        <v>374892</v>
      </c>
      <c r="BH26" s="69">
        <v>42491</v>
      </c>
      <c r="BI26" s="69">
        <v>0</v>
      </c>
      <c r="BJ26" s="69">
        <v>372829</v>
      </c>
      <c r="BK26" s="69">
        <v>389</v>
      </c>
      <c r="BL26" s="69">
        <v>373218</v>
      </c>
      <c r="BM26" s="69">
        <v>42406</v>
      </c>
      <c r="BN26" s="69">
        <v>666196</v>
      </c>
      <c r="BO26" s="69">
        <v>2241</v>
      </c>
      <c r="BP26" s="69">
        <v>668437</v>
      </c>
      <c r="BQ26" s="69">
        <v>189950</v>
      </c>
      <c r="BR26" s="69">
        <v>0</v>
      </c>
      <c r="BS26" s="69">
        <v>664824</v>
      </c>
      <c r="BT26" s="69">
        <v>694</v>
      </c>
      <c r="BU26" s="69">
        <v>665518</v>
      </c>
      <c r="BV26" s="69">
        <v>189570</v>
      </c>
      <c r="BW26" s="69">
        <v>7379478</v>
      </c>
      <c r="BX26" s="69">
        <v>37225</v>
      </c>
      <c r="BY26" s="69">
        <v>7416703</v>
      </c>
      <c r="BZ26" s="69">
        <v>0</v>
      </c>
      <c r="CA26" s="69">
        <v>0</v>
      </c>
      <c r="CB26" s="69">
        <v>7358462</v>
      </c>
      <c r="CC26" s="69">
        <v>21460</v>
      </c>
      <c r="CD26" s="69">
        <v>7379922</v>
      </c>
      <c r="CE26" s="69">
        <v>0</v>
      </c>
      <c r="CF26" s="69">
        <v>7213898</v>
      </c>
      <c r="CG26" s="69">
        <v>37225</v>
      </c>
      <c r="CH26" s="69">
        <v>7251123</v>
      </c>
      <c r="CI26" s="69">
        <v>0</v>
      </c>
      <c r="CJ26" s="69">
        <v>0</v>
      </c>
      <c r="CK26" s="69">
        <v>7192882</v>
      </c>
      <c r="CL26" s="69">
        <v>21460</v>
      </c>
      <c r="CM26" s="69">
        <v>7214342</v>
      </c>
      <c r="CN26" s="69">
        <v>0</v>
      </c>
      <c r="CO26" s="69">
        <v>3149145</v>
      </c>
      <c r="CP26" s="69">
        <v>15987</v>
      </c>
      <c r="CQ26" s="69">
        <v>3165132</v>
      </c>
      <c r="CR26" s="69">
        <v>0</v>
      </c>
      <c r="CS26" s="69">
        <v>0</v>
      </c>
      <c r="CT26" s="69">
        <v>3143949</v>
      </c>
      <c r="CU26" s="69">
        <v>9216</v>
      </c>
      <c r="CV26" s="69">
        <v>3153165</v>
      </c>
      <c r="CW26" s="69">
        <v>0</v>
      </c>
      <c r="CX26" s="69">
        <v>3193078</v>
      </c>
      <c r="CY26" s="69">
        <v>16212</v>
      </c>
      <c r="CZ26" s="69">
        <v>3209290</v>
      </c>
      <c r="DA26" s="69">
        <v>0</v>
      </c>
      <c r="DB26" s="69">
        <v>0</v>
      </c>
      <c r="DC26" s="69">
        <v>3179842</v>
      </c>
      <c r="DD26" s="69">
        <v>9346</v>
      </c>
      <c r="DE26" s="69">
        <v>3189188</v>
      </c>
      <c r="DF26" s="69">
        <v>0</v>
      </c>
      <c r="DG26" s="69">
        <v>871675</v>
      </c>
      <c r="DH26" s="69">
        <v>5026</v>
      </c>
      <c r="DI26" s="69">
        <v>876701</v>
      </c>
      <c r="DJ26" s="69">
        <v>0</v>
      </c>
      <c r="DK26" s="69">
        <v>0</v>
      </c>
      <c r="DL26" s="69">
        <v>869091</v>
      </c>
      <c r="DM26" s="69">
        <v>2898</v>
      </c>
      <c r="DN26" s="69">
        <v>871989</v>
      </c>
      <c r="DO26" s="69">
        <v>0</v>
      </c>
      <c r="DP26" s="69">
        <v>165580</v>
      </c>
      <c r="DQ26" s="69">
        <v>0</v>
      </c>
      <c r="DR26" s="69">
        <v>165580</v>
      </c>
      <c r="DS26" s="69">
        <v>0</v>
      </c>
      <c r="DT26" s="69">
        <v>0</v>
      </c>
      <c r="DU26" s="69">
        <v>165580</v>
      </c>
      <c r="DV26" s="69">
        <v>0</v>
      </c>
      <c r="DW26" s="69">
        <v>165580</v>
      </c>
      <c r="DX26" s="69">
        <v>0</v>
      </c>
      <c r="DY26" s="69">
        <v>0</v>
      </c>
      <c r="DZ26" s="69">
        <v>0</v>
      </c>
      <c r="EA26" s="69">
        <v>196113</v>
      </c>
      <c r="EB26" s="69">
        <v>0</v>
      </c>
      <c r="EC26" s="69">
        <v>0</v>
      </c>
      <c r="ED26" s="69">
        <v>0</v>
      </c>
      <c r="EE26" s="69">
        <v>0</v>
      </c>
      <c r="EF26" s="69">
        <v>191828</v>
      </c>
      <c r="EG26" s="69">
        <v>0</v>
      </c>
      <c r="EH26" s="69">
        <v>0</v>
      </c>
      <c r="EI26" s="69">
        <v>0</v>
      </c>
      <c r="EJ26" s="69">
        <v>11163</v>
      </c>
      <c r="EK26" s="69">
        <v>0</v>
      </c>
      <c r="EL26" s="69">
        <v>0</v>
      </c>
      <c r="EM26" s="69">
        <v>0</v>
      </c>
      <c r="EN26" s="69">
        <v>0</v>
      </c>
      <c r="EO26" s="69">
        <v>11163</v>
      </c>
      <c r="EP26" s="69">
        <v>0</v>
      </c>
      <c r="EQ26" s="69">
        <v>180395</v>
      </c>
      <c r="ER26" s="69">
        <v>4555</v>
      </c>
      <c r="ES26" s="69">
        <v>184950</v>
      </c>
      <c r="ET26" s="69">
        <v>0</v>
      </c>
      <c r="EU26" s="69">
        <v>0</v>
      </c>
      <c r="EV26" s="69">
        <v>178761</v>
      </c>
      <c r="EW26" s="69">
        <v>1904</v>
      </c>
      <c r="EX26" s="69">
        <v>180665</v>
      </c>
      <c r="EY26" s="69">
        <v>0</v>
      </c>
      <c r="EZ26" s="69">
        <v>860884</v>
      </c>
      <c r="FA26" s="69">
        <v>14</v>
      </c>
      <c r="FB26" s="69">
        <v>860898</v>
      </c>
      <c r="FC26" s="69">
        <v>0</v>
      </c>
      <c r="FD26" s="69">
        <v>0</v>
      </c>
      <c r="FE26" s="69">
        <v>860884</v>
      </c>
      <c r="FF26" s="69">
        <v>0</v>
      </c>
      <c r="FG26" s="69">
        <v>860884</v>
      </c>
      <c r="FH26" s="69">
        <v>0</v>
      </c>
      <c r="FI26" s="69">
        <v>0</v>
      </c>
      <c r="FJ26" s="69">
        <v>0</v>
      </c>
      <c r="FK26" s="69">
        <v>0</v>
      </c>
      <c r="FL26" s="69">
        <v>0</v>
      </c>
      <c r="FM26" s="69">
        <v>0</v>
      </c>
      <c r="FN26" s="69">
        <v>0</v>
      </c>
      <c r="FO26" s="69">
        <v>0</v>
      </c>
      <c r="FP26" s="69">
        <v>0</v>
      </c>
      <c r="FQ26" s="69">
        <v>0</v>
      </c>
      <c r="FR26" s="69">
        <v>0</v>
      </c>
      <c r="FS26" s="69">
        <v>0</v>
      </c>
      <c r="FT26" s="69">
        <v>0</v>
      </c>
      <c r="FU26" s="69">
        <v>0</v>
      </c>
      <c r="FV26" s="69">
        <v>0</v>
      </c>
      <c r="FW26" s="69">
        <v>0</v>
      </c>
      <c r="FX26" s="69">
        <v>0</v>
      </c>
      <c r="FY26" s="69">
        <v>0</v>
      </c>
      <c r="FZ26" s="69">
        <v>0</v>
      </c>
      <c r="GA26" s="69">
        <v>0</v>
      </c>
      <c r="GB26" s="69">
        <v>0</v>
      </c>
      <c r="GC26" s="69">
        <v>0</v>
      </c>
      <c r="GD26" s="69">
        <v>0</v>
      </c>
      <c r="GE26" s="69">
        <v>0</v>
      </c>
      <c r="GF26" s="69">
        <v>0</v>
      </c>
      <c r="GG26" s="69">
        <v>0</v>
      </c>
      <c r="GH26" s="69">
        <v>0</v>
      </c>
      <c r="GI26" s="69">
        <v>0</v>
      </c>
      <c r="GJ26" s="69">
        <v>0</v>
      </c>
      <c r="GK26" s="69">
        <v>0</v>
      </c>
      <c r="GL26" s="69">
        <v>0</v>
      </c>
      <c r="GM26" s="69">
        <v>0</v>
      </c>
      <c r="GN26" s="69">
        <v>0</v>
      </c>
      <c r="GO26" s="69">
        <v>0</v>
      </c>
      <c r="GP26" s="69">
        <v>0</v>
      </c>
      <c r="GQ26" s="69">
        <v>0</v>
      </c>
      <c r="GR26" s="69">
        <v>0</v>
      </c>
      <c r="GS26" s="69">
        <v>0</v>
      </c>
      <c r="GT26" s="69">
        <v>0</v>
      </c>
      <c r="GU26" s="69">
        <v>0</v>
      </c>
      <c r="GV26" s="69">
        <v>0</v>
      </c>
      <c r="GW26" s="69">
        <v>0</v>
      </c>
      <c r="GX26" s="69">
        <v>0</v>
      </c>
      <c r="GY26" s="69">
        <v>0</v>
      </c>
      <c r="GZ26" s="69">
        <v>0</v>
      </c>
      <c r="HA26" s="69">
        <v>0</v>
      </c>
      <c r="HB26" s="69">
        <v>0</v>
      </c>
      <c r="HC26" s="69">
        <v>0</v>
      </c>
      <c r="HD26" s="69">
        <v>0</v>
      </c>
      <c r="HE26" s="69">
        <v>0</v>
      </c>
      <c r="HF26" s="69">
        <v>0</v>
      </c>
      <c r="HG26" s="69">
        <v>0</v>
      </c>
      <c r="HH26" s="69">
        <v>0</v>
      </c>
      <c r="HI26" s="69">
        <v>0</v>
      </c>
      <c r="HJ26" s="69">
        <v>0</v>
      </c>
    </row>
    <row r="27" spans="1:218">
      <c r="A27" s="12" t="str">
        <f>T("272191")</f>
        <v>272191</v>
      </c>
      <c r="B27" s="12" t="s">
        <v>28</v>
      </c>
      <c r="C27" s="69">
        <v>22505551</v>
      </c>
      <c r="D27" s="69">
        <v>291344</v>
      </c>
      <c r="E27" s="69">
        <v>22821205</v>
      </c>
      <c r="F27" s="69">
        <v>290132</v>
      </c>
      <c r="G27" s="69">
        <v>0</v>
      </c>
      <c r="H27" s="69">
        <v>22379524</v>
      </c>
      <c r="I27" s="69">
        <v>112515</v>
      </c>
      <c r="J27" s="69">
        <v>22516349</v>
      </c>
      <c r="K27" s="69">
        <v>290422</v>
      </c>
      <c r="L27" s="69">
        <v>22505551</v>
      </c>
      <c r="M27" s="69">
        <v>291344</v>
      </c>
      <c r="N27" s="69">
        <v>22821205</v>
      </c>
      <c r="O27" s="69">
        <v>290132</v>
      </c>
      <c r="P27" s="69">
        <v>0</v>
      </c>
      <c r="Q27" s="69">
        <v>22379524</v>
      </c>
      <c r="R27" s="69">
        <v>112515</v>
      </c>
      <c r="S27" s="69">
        <v>22516349</v>
      </c>
      <c r="T27" s="69">
        <v>290422</v>
      </c>
      <c r="U27" s="69">
        <v>11518450</v>
      </c>
      <c r="V27" s="69">
        <v>165321</v>
      </c>
      <c r="W27" s="69">
        <v>11683771</v>
      </c>
      <c r="X27" s="69">
        <v>290132</v>
      </c>
      <c r="Y27" s="69">
        <v>0</v>
      </c>
      <c r="Z27" s="69">
        <v>11429301</v>
      </c>
      <c r="AA27" s="69">
        <v>67540</v>
      </c>
      <c r="AB27" s="69">
        <v>11496841</v>
      </c>
      <c r="AC27" s="69">
        <v>290422</v>
      </c>
      <c r="AD27" s="69">
        <v>302226</v>
      </c>
      <c r="AE27" s="69">
        <v>4715</v>
      </c>
      <c r="AF27" s="69">
        <v>306941</v>
      </c>
      <c r="AG27" s="69">
        <v>0</v>
      </c>
      <c r="AH27" s="69">
        <v>0</v>
      </c>
      <c r="AI27" s="69">
        <v>299503</v>
      </c>
      <c r="AJ27" s="69">
        <v>1953</v>
      </c>
      <c r="AK27" s="69">
        <v>301456</v>
      </c>
      <c r="AL27" s="69">
        <v>0</v>
      </c>
      <c r="AM27" s="69">
        <v>9726176</v>
      </c>
      <c r="AN27" s="69">
        <v>151713</v>
      </c>
      <c r="AO27" s="69">
        <v>9877889</v>
      </c>
      <c r="AP27" s="69">
        <v>0</v>
      </c>
      <c r="AQ27" s="69">
        <v>0</v>
      </c>
      <c r="AR27" s="69">
        <v>9637555</v>
      </c>
      <c r="AS27" s="69">
        <v>62834</v>
      </c>
      <c r="AT27" s="69">
        <v>9700389</v>
      </c>
      <c r="AU27" s="69">
        <v>0</v>
      </c>
      <c r="AV27" s="69">
        <v>70811</v>
      </c>
      <c r="AW27" s="69">
        <v>0</v>
      </c>
      <c r="AX27" s="69">
        <v>70811</v>
      </c>
      <c r="AY27" s="69">
        <v>0</v>
      </c>
      <c r="AZ27" s="69">
        <v>0</v>
      </c>
      <c r="BA27" s="69">
        <v>70811</v>
      </c>
      <c r="BB27" s="69">
        <v>0</v>
      </c>
      <c r="BC27" s="69">
        <v>70811</v>
      </c>
      <c r="BD27" s="69">
        <v>0</v>
      </c>
      <c r="BE27" s="69">
        <v>480980</v>
      </c>
      <c r="BF27" s="69">
        <v>2871</v>
      </c>
      <c r="BG27" s="69">
        <v>483851</v>
      </c>
      <c r="BH27" s="69">
        <v>0</v>
      </c>
      <c r="BI27" s="69">
        <v>0</v>
      </c>
      <c r="BJ27" s="69">
        <v>481681</v>
      </c>
      <c r="BK27" s="69">
        <v>889</v>
      </c>
      <c r="BL27" s="69">
        <v>482570</v>
      </c>
      <c r="BM27" s="69">
        <v>0</v>
      </c>
      <c r="BN27" s="69">
        <v>1009068</v>
      </c>
      <c r="BO27" s="69">
        <v>6022</v>
      </c>
      <c r="BP27" s="69">
        <v>1015090</v>
      </c>
      <c r="BQ27" s="69">
        <v>290132</v>
      </c>
      <c r="BR27" s="69">
        <v>0</v>
      </c>
      <c r="BS27" s="69">
        <v>1010562</v>
      </c>
      <c r="BT27" s="69">
        <v>1864</v>
      </c>
      <c r="BU27" s="69">
        <v>1012426</v>
      </c>
      <c r="BV27" s="69">
        <v>290422</v>
      </c>
      <c r="BW27" s="69">
        <v>9430523</v>
      </c>
      <c r="BX27" s="69">
        <v>110987</v>
      </c>
      <c r="BY27" s="69">
        <v>9541510</v>
      </c>
      <c r="BZ27" s="69">
        <v>0</v>
      </c>
      <c r="CA27" s="69">
        <v>0</v>
      </c>
      <c r="CB27" s="69">
        <v>9400406</v>
      </c>
      <c r="CC27" s="69">
        <v>39491</v>
      </c>
      <c r="CD27" s="69">
        <v>9439897</v>
      </c>
      <c r="CE27" s="69">
        <v>0</v>
      </c>
      <c r="CF27" s="69">
        <v>9357019</v>
      </c>
      <c r="CG27" s="69">
        <v>110987</v>
      </c>
      <c r="CH27" s="69">
        <v>9468006</v>
      </c>
      <c r="CI27" s="69">
        <v>0</v>
      </c>
      <c r="CJ27" s="69">
        <v>0</v>
      </c>
      <c r="CK27" s="69">
        <v>9326902</v>
      </c>
      <c r="CL27" s="69">
        <v>39491</v>
      </c>
      <c r="CM27" s="69">
        <v>9366393</v>
      </c>
      <c r="CN27" s="69">
        <v>0</v>
      </c>
      <c r="CO27" s="69">
        <v>3337234</v>
      </c>
      <c r="CP27" s="69">
        <v>39585</v>
      </c>
      <c r="CQ27" s="69">
        <v>3376819</v>
      </c>
      <c r="CR27" s="69">
        <v>0</v>
      </c>
      <c r="CS27" s="69">
        <v>0</v>
      </c>
      <c r="CT27" s="69">
        <v>3326533</v>
      </c>
      <c r="CU27" s="69">
        <v>15984</v>
      </c>
      <c r="CV27" s="69">
        <v>3342517</v>
      </c>
      <c r="CW27" s="69">
        <v>0</v>
      </c>
      <c r="CX27" s="69">
        <v>4907694</v>
      </c>
      <c r="CY27" s="69">
        <v>58211</v>
      </c>
      <c r="CZ27" s="69">
        <v>4965905</v>
      </c>
      <c r="DA27" s="69">
        <v>0</v>
      </c>
      <c r="DB27" s="69">
        <v>0</v>
      </c>
      <c r="DC27" s="69">
        <v>4891879</v>
      </c>
      <c r="DD27" s="69">
        <v>23507</v>
      </c>
      <c r="DE27" s="69">
        <v>4915386</v>
      </c>
      <c r="DF27" s="69">
        <v>0</v>
      </c>
      <c r="DG27" s="69">
        <v>1112091</v>
      </c>
      <c r="DH27" s="69">
        <v>13191</v>
      </c>
      <c r="DI27" s="69">
        <v>1125282</v>
      </c>
      <c r="DJ27" s="69">
        <v>0</v>
      </c>
      <c r="DK27" s="69">
        <v>0</v>
      </c>
      <c r="DL27" s="69">
        <v>1108490</v>
      </c>
      <c r="DM27" s="69">
        <v>0</v>
      </c>
      <c r="DN27" s="69">
        <v>1108490</v>
      </c>
      <c r="DO27" s="69">
        <v>0</v>
      </c>
      <c r="DP27" s="69">
        <v>73504</v>
      </c>
      <c r="DQ27" s="69">
        <v>0</v>
      </c>
      <c r="DR27" s="69">
        <v>73504</v>
      </c>
      <c r="DS27" s="69">
        <v>0</v>
      </c>
      <c r="DT27" s="69">
        <v>0</v>
      </c>
      <c r="DU27" s="69">
        <v>73504</v>
      </c>
      <c r="DV27" s="69">
        <v>0</v>
      </c>
      <c r="DW27" s="69">
        <v>73504</v>
      </c>
      <c r="DX27" s="69">
        <v>0</v>
      </c>
      <c r="DY27" s="69">
        <v>0</v>
      </c>
      <c r="DZ27" s="69">
        <v>0</v>
      </c>
      <c r="EA27" s="69">
        <v>449692</v>
      </c>
      <c r="EB27" s="69">
        <v>0</v>
      </c>
      <c r="EC27" s="69">
        <v>0</v>
      </c>
      <c r="ED27" s="69">
        <v>0</v>
      </c>
      <c r="EE27" s="69">
        <v>0</v>
      </c>
      <c r="EF27" s="69">
        <v>433379</v>
      </c>
      <c r="EG27" s="69">
        <v>0</v>
      </c>
      <c r="EH27" s="69">
        <v>0</v>
      </c>
      <c r="EI27" s="69">
        <v>0</v>
      </c>
      <c r="EJ27" s="69">
        <v>24310</v>
      </c>
      <c r="EK27" s="69">
        <v>0</v>
      </c>
      <c r="EL27" s="69">
        <v>0</v>
      </c>
      <c r="EM27" s="69">
        <v>0</v>
      </c>
      <c r="EN27" s="69">
        <v>0</v>
      </c>
      <c r="EO27" s="69">
        <v>24310</v>
      </c>
      <c r="EP27" s="69">
        <v>0</v>
      </c>
      <c r="EQ27" s="69">
        <v>410346</v>
      </c>
      <c r="ER27" s="69">
        <v>15036</v>
      </c>
      <c r="ES27" s="69">
        <v>425382</v>
      </c>
      <c r="ET27" s="69">
        <v>0</v>
      </c>
      <c r="EU27" s="69">
        <v>0</v>
      </c>
      <c r="EV27" s="69">
        <v>403585</v>
      </c>
      <c r="EW27" s="69">
        <v>5484</v>
      </c>
      <c r="EX27" s="69">
        <v>409069</v>
      </c>
      <c r="EY27" s="69">
        <v>0</v>
      </c>
      <c r="EZ27" s="69">
        <v>1146232</v>
      </c>
      <c r="FA27" s="69">
        <v>0</v>
      </c>
      <c r="FB27" s="69">
        <v>1146232</v>
      </c>
      <c r="FC27" s="69">
        <v>0</v>
      </c>
      <c r="FD27" s="69">
        <v>0</v>
      </c>
      <c r="FE27" s="69">
        <v>1146232</v>
      </c>
      <c r="FF27" s="69">
        <v>0</v>
      </c>
      <c r="FG27" s="69">
        <v>1146232</v>
      </c>
      <c r="FH27" s="69">
        <v>0</v>
      </c>
      <c r="FI27" s="69">
        <v>0</v>
      </c>
      <c r="FJ27" s="69">
        <v>0</v>
      </c>
      <c r="FK27" s="69">
        <v>0</v>
      </c>
      <c r="FL27" s="69">
        <v>0</v>
      </c>
      <c r="FM27" s="69">
        <v>0</v>
      </c>
      <c r="FN27" s="69">
        <v>0</v>
      </c>
      <c r="FO27" s="69">
        <v>0</v>
      </c>
      <c r="FP27" s="69">
        <v>0</v>
      </c>
      <c r="FQ27" s="69">
        <v>0</v>
      </c>
      <c r="FR27" s="69">
        <v>0</v>
      </c>
      <c r="FS27" s="69">
        <v>0</v>
      </c>
      <c r="FT27" s="69">
        <v>0</v>
      </c>
      <c r="FU27" s="69">
        <v>0</v>
      </c>
      <c r="FV27" s="69">
        <v>0</v>
      </c>
      <c r="FW27" s="69">
        <v>0</v>
      </c>
      <c r="FX27" s="69">
        <v>0</v>
      </c>
      <c r="FY27" s="69">
        <v>0</v>
      </c>
      <c r="FZ27" s="69">
        <v>0</v>
      </c>
      <c r="GA27" s="69">
        <v>0</v>
      </c>
      <c r="GB27" s="69">
        <v>0</v>
      </c>
      <c r="GC27" s="69">
        <v>0</v>
      </c>
      <c r="GD27" s="69">
        <v>0</v>
      </c>
      <c r="GE27" s="69">
        <v>0</v>
      </c>
      <c r="GF27" s="69">
        <v>0</v>
      </c>
      <c r="GG27" s="69">
        <v>0</v>
      </c>
      <c r="GH27" s="69">
        <v>0</v>
      </c>
      <c r="GI27" s="69">
        <v>0</v>
      </c>
      <c r="GJ27" s="69">
        <v>0</v>
      </c>
      <c r="GK27" s="69">
        <v>0</v>
      </c>
      <c r="GL27" s="69">
        <v>0</v>
      </c>
      <c r="GM27" s="69">
        <v>0</v>
      </c>
      <c r="GN27" s="69">
        <v>0</v>
      </c>
      <c r="GO27" s="69">
        <v>0</v>
      </c>
      <c r="GP27" s="69">
        <v>0</v>
      </c>
      <c r="GQ27" s="69">
        <v>0</v>
      </c>
      <c r="GR27" s="69">
        <v>0</v>
      </c>
      <c r="GS27" s="69">
        <v>0</v>
      </c>
      <c r="GT27" s="69">
        <v>0</v>
      </c>
      <c r="GU27" s="69">
        <v>0</v>
      </c>
      <c r="GV27" s="69">
        <v>0</v>
      </c>
      <c r="GW27" s="69">
        <v>0</v>
      </c>
      <c r="GX27" s="69">
        <v>0</v>
      </c>
      <c r="GY27" s="69">
        <v>0</v>
      </c>
      <c r="GZ27" s="69">
        <v>0</v>
      </c>
      <c r="HA27" s="69">
        <v>0</v>
      </c>
      <c r="HB27" s="69">
        <v>0</v>
      </c>
      <c r="HC27" s="69">
        <v>0</v>
      </c>
      <c r="HD27" s="69">
        <v>0</v>
      </c>
      <c r="HE27" s="69">
        <v>0</v>
      </c>
      <c r="HF27" s="69">
        <v>0</v>
      </c>
      <c r="HG27" s="69">
        <v>0</v>
      </c>
      <c r="HH27" s="69">
        <v>0</v>
      </c>
      <c r="HI27" s="69">
        <v>0</v>
      </c>
      <c r="HJ27" s="69">
        <v>0</v>
      </c>
    </row>
    <row r="28" spans="1:218">
      <c r="A28" s="12" t="str">
        <f>T("272205")</f>
        <v>272205</v>
      </c>
      <c r="B28" s="12" t="s">
        <v>31</v>
      </c>
      <c r="C28" s="69">
        <v>22587308</v>
      </c>
      <c r="D28" s="69">
        <v>231341</v>
      </c>
      <c r="E28" s="69">
        <v>22831004</v>
      </c>
      <c r="F28" s="69">
        <v>195645</v>
      </c>
      <c r="G28" s="69">
        <v>0</v>
      </c>
      <c r="H28" s="69">
        <v>22501572</v>
      </c>
      <c r="I28" s="69">
        <v>110235</v>
      </c>
      <c r="J28" s="69">
        <v>22624162</v>
      </c>
      <c r="K28" s="69">
        <v>195841</v>
      </c>
      <c r="L28" s="69">
        <v>22587308</v>
      </c>
      <c r="M28" s="69">
        <v>231341</v>
      </c>
      <c r="N28" s="69">
        <v>22831004</v>
      </c>
      <c r="O28" s="69">
        <v>195645</v>
      </c>
      <c r="P28" s="69">
        <v>0</v>
      </c>
      <c r="Q28" s="69">
        <v>22501572</v>
      </c>
      <c r="R28" s="69">
        <v>110235</v>
      </c>
      <c r="S28" s="69">
        <v>22624162</v>
      </c>
      <c r="T28" s="69">
        <v>195841</v>
      </c>
      <c r="U28" s="69">
        <v>11707933</v>
      </c>
      <c r="V28" s="69">
        <v>154476</v>
      </c>
      <c r="W28" s="69">
        <v>11862409</v>
      </c>
      <c r="X28" s="69">
        <v>195645</v>
      </c>
      <c r="Y28" s="69">
        <v>0</v>
      </c>
      <c r="Z28" s="69">
        <v>11654853</v>
      </c>
      <c r="AA28" s="69">
        <v>72976</v>
      </c>
      <c r="AB28" s="69">
        <v>11727829</v>
      </c>
      <c r="AC28" s="69">
        <v>195841</v>
      </c>
      <c r="AD28" s="69">
        <v>231258</v>
      </c>
      <c r="AE28" s="69">
        <v>2919</v>
      </c>
      <c r="AF28" s="69">
        <v>234177</v>
      </c>
      <c r="AG28" s="69">
        <v>0</v>
      </c>
      <c r="AH28" s="69">
        <v>0</v>
      </c>
      <c r="AI28" s="69">
        <v>230084</v>
      </c>
      <c r="AJ28" s="69">
        <v>1196</v>
      </c>
      <c r="AK28" s="69">
        <v>231280</v>
      </c>
      <c r="AL28" s="69">
        <v>0</v>
      </c>
      <c r="AM28" s="69">
        <v>10396741</v>
      </c>
      <c r="AN28" s="69">
        <v>127019</v>
      </c>
      <c r="AO28" s="69">
        <v>10523760</v>
      </c>
      <c r="AP28" s="69">
        <v>0</v>
      </c>
      <c r="AQ28" s="69">
        <v>0</v>
      </c>
      <c r="AR28" s="69">
        <v>10345644</v>
      </c>
      <c r="AS28" s="69">
        <v>52108</v>
      </c>
      <c r="AT28" s="69">
        <v>10397752</v>
      </c>
      <c r="AU28" s="69">
        <v>0</v>
      </c>
      <c r="AV28" s="69">
        <v>120249</v>
      </c>
      <c r="AW28" s="69">
        <v>0</v>
      </c>
      <c r="AX28" s="69">
        <v>120249</v>
      </c>
      <c r="AY28" s="69">
        <v>0</v>
      </c>
      <c r="AZ28" s="69">
        <v>0</v>
      </c>
      <c r="BA28" s="69">
        <v>120249</v>
      </c>
      <c r="BB28" s="69">
        <v>0</v>
      </c>
      <c r="BC28" s="69">
        <v>120249</v>
      </c>
      <c r="BD28" s="69">
        <v>0</v>
      </c>
      <c r="BE28" s="69">
        <v>395859</v>
      </c>
      <c r="BF28" s="69">
        <v>8995</v>
      </c>
      <c r="BG28" s="69">
        <v>404854</v>
      </c>
      <c r="BH28" s="69">
        <v>0</v>
      </c>
      <c r="BI28" s="69">
        <v>0</v>
      </c>
      <c r="BJ28" s="69">
        <v>394328</v>
      </c>
      <c r="BK28" s="69">
        <v>7211</v>
      </c>
      <c r="BL28" s="69">
        <v>401539</v>
      </c>
      <c r="BM28" s="69">
        <v>0</v>
      </c>
      <c r="BN28" s="69">
        <v>684075</v>
      </c>
      <c r="BO28" s="69">
        <v>15543</v>
      </c>
      <c r="BP28" s="69">
        <v>699618</v>
      </c>
      <c r="BQ28" s="69">
        <v>195645</v>
      </c>
      <c r="BR28" s="69">
        <v>0</v>
      </c>
      <c r="BS28" s="69">
        <v>684797</v>
      </c>
      <c r="BT28" s="69">
        <v>12461</v>
      </c>
      <c r="BU28" s="69">
        <v>697258</v>
      </c>
      <c r="BV28" s="69">
        <v>195841</v>
      </c>
      <c r="BW28" s="69">
        <v>10035107</v>
      </c>
      <c r="BX28" s="69">
        <v>72752</v>
      </c>
      <c r="BY28" s="69">
        <v>10107859</v>
      </c>
      <c r="BZ28" s="69">
        <v>0</v>
      </c>
      <c r="CA28" s="69">
        <v>0</v>
      </c>
      <c r="CB28" s="69">
        <v>10004302</v>
      </c>
      <c r="CC28" s="69">
        <v>35611</v>
      </c>
      <c r="CD28" s="69">
        <v>10039913</v>
      </c>
      <c r="CE28" s="69">
        <v>0</v>
      </c>
      <c r="CF28" s="69">
        <v>10020285</v>
      </c>
      <c r="CG28" s="69">
        <v>72752</v>
      </c>
      <c r="CH28" s="69">
        <v>10093037</v>
      </c>
      <c r="CI28" s="69">
        <v>0</v>
      </c>
      <c r="CJ28" s="69">
        <v>0</v>
      </c>
      <c r="CK28" s="69">
        <v>9989480</v>
      </c>
      <c r="CL28" s="69">
        <v>35611</v>
      </c>
      <c r="CM28" s="69">
        <v>10025091</v>
      </c>
      <c r="CN28" s="69">
        <v>0</v>
      </c>
      <c r="CO28" s="69">
        <v>4423704</v>
      </c>
      <c r="CP28" s="69">
        <v>32118</v>
      </c>
      <c r="CQ28" s="69">
        <v>4455822</v>
      </c>
      <c r="CR28" s="69">
        <v>0</v>
      </c>
      <c r="CS28" s="69">
        <v>0</v>
      </c>
      <c r="CT28" s="69">
        <v>4410104</v>
      </c>
      <c r="CU28" s="69">
        <v>15721</v>
      </c>
      <c r="CV28" s="69">
        <v>4425825</v>
      </c>
      <c r="CW28" s="69">
        <v>0</v>
      </c>
      <c r="CX28" s="69">
        <v>4373149</v>
      </c>
      <c r="CY28" s="69">
        <v>31751</v>
      </c>
      <c r="CZ28" s="69">
        <v>4404900</v>
      </c>
      <c r="DA28" s="69">
        <v>0</v>
      </c>
      <c r="DB28" s="69">
        <v>0</v>
      </c>
      <c r="DC28" s="69">
        <v>4359704</v>
      </c>
      <c r="DD28" s="69">
        <v>15542</v>
      </c>
      <c r="DE28" s="69">
        <v>4375246</v>
      </c>
      <c r="DF28" s="69">
        <v>0</v>
      </c>
      <c r="DG28" s="69">
        <v>1223432</v>
      </c>
      <c r="DH28" s="69">
        <v>8883</v>
      </c>
      <c r="DI28" s="69">
        <v>1232315</v>
      </c>
      <c r="DJ28" s="69">
        <v>0</v>
      </c>
      <c r="DK28" s="69">
        <v>0</v>
      </c>
      <c r="DL28" s="69">
        <v>1219672</v>
      </c>
      <c r="DM28" s="69">
        <v>4348</v>
      </c>
      <c r="DN28" s="69">
        <v>1224020</v>
      </c>
      <c r="DO28" s="69">
        <v>0</v>
      </c>
      <c r="DP28" s="69">
        <v>14822</v>
      </c>
      <c r="DQ28" s="69">
        <v>0</v>
      </c>
      <c r="DR28" s="69">
        <v>14822</v>
      </c>
      <c r="DS28" s="69">
        <v>0</v>
      </c>
      <c r="DT28" s="69">
        <v>0</v>
      </c>
      <c r="DU28" s="69">
        <v>14822</v>
      </c>
      <c r="DV28" s="69">
        <v>0</v>
      </c>
      <c r="DW28" s="69">
        <v>14822</v>
      </c>
      <c r="DX28" s="69">
        <v>0</v>
      </c>
      <c r="DY28" s="69">
        <v>0</v>
      </c>
      <c r="DZ28" s="69">
        <v>0</v>
      </c>
      <c r="EA28" s="69">
        <v>182876</v>
      </c>
      <c r="EB28" s="69">
        <v>0</v>
      </c>
      <c r="EC28" s="69">
        <v>0</v>
      </c>
      <c r="ED28" s="69">
        <v>0</v>
      </c>
      <c r="EE28" s="69">
        <v>0</v>
      </c>
      <c r="EF28" s="69">
        <v>178560</v>
      </c>
      <c r="EG28" s="69">
        <v>0</v>
      </c>
      <c r="EH28" s="69">
        <v>0</v>
      </c>
      <c r="EI28" s="69">
        <v>0</v>
      </c>
      <c r="EJ28" s="69">
        <v>12355</v>
      </c>
      <c r="EK28" s="69">
        <v>0</v>
      </c>
      <c r="EL28" s="69">
        <v>0</v>
      </c>
      <c r="EM28" s="69">
        <v>0</v>
      </c>
      <c r="EN28" s="69">
        <v>0</v>
      </c>
      <c r="EO28" s="69">
        <v>12355</v>
      </c>
      <c r="EP28" s="69">
        <v>0</v>
      </c>
      <c r="EQ28" s="69">
        <v>166408</v>
      </c>
      <c r="ER28" s="69">
        <v>4113</v>
      </c>
      <c r="ES28" s="69">
        <v>170521</v>
      </c>
      <c r="ET28" s="69">
        <v>0</v>
      </c>
      <c r="EU28" s="69">
        <v>0</v>
      </c>
      <c r="EV28" s="69">
        <v>164557</v>
      </c>
      <c r="EW28" s="69">
        <v>1648</v>
      </c>
      <c r="EX28" s="69">
        <v>166205</v>
      </c>
      <c r="EY28" s="69">
        <v>0</v>
      </c>
      <c r="EZ28" s="69">
        <v>677860</v>
      </c>
      <c r="FA28" s="69">
        <v>0</v>
      </c>
      <c r="FB28" s="69">
        <v>677860</v>
      </c>
      <c r="FC28" s="69">
        <v>0</v>
      </c>
      <c r="FD28" s="69">
        <v>0</v>
      </c>
      <c r="FE28" s="69">
        <v>677860</v>
      </c>
      <c r="FF28" s="69">
        <v>0</v>
      </c>
      <c r="FG28" s="69">
        <v>677860</v>
      </c>
      <c r="FH28" s="69">
        <v>0</v>
      </c>
      <c r="FI28" s="69">
        <v>0</v>
      </c>
      <c r="FJ28" s="69">
        <v>0</v>
      </c>
      <c r="FK28" s="69">
        <v>0</v>
      </c>
      <c r="FL28" s="69">
        <v>0</v>
      </c>
      <c r="FM28" s="69">
        <v>0</v>
      </c>
      <c r="FN28" s="69">
        <v>0</v>
      </c>
      <c r="FO28" s="69">
        <v>0</v>
      </c>
      <c r="FP28" s="69">
        <v>0</v>
      </c>
      <c r="FQ28" s="69">
        <v>0</v>
      </c>
      <c r="FR28" s="69">
        <v>0</v>
      </c>
      <c r="FS28" s="69">
        <v>0</v>
      </c>
      <c r="FT28" s="69">
        <v>0</v>
      </c>
      <c r="FU28" s="69">
        <v>0</v>
      </c>
      <c r="FV28" s="69">
        <v>0</v>
      </c>
      <c r="FW28" s="69">
        <v>0</v>
      </c>
      <c r="FX28" s="69">
        <v>0</v>
      </c>
      <c r="FY28" s="69">
        <v>0</v>
      </c>
      <c r="FZ28" s="69">
        <v>0</v>
      </c>
      <c r="GA28" s="69">
        <v>0</v>
      </c>
      <c r="GB28" s="69">
        <v>0</v>
      </c>
      <c r="GC28" s="69">
        <v>0</v>
      </c>
      <c r="GD28" s="69">
        <v>0</v>
      </c>
      <c r="GE28" s="69">
        <v>0</v>
      </c>
      <c r="GF28" s="69">
        <v>0</v>
      </c>
      <c r="GG28" s="69">
        <v>0</v>
      </c>
      <c r="GH28" s="69">
        <v>0</v>
      </c>
      <c r="GI28" s="69">
        <v>0</v>
      </c>
      <c r="GJ28" s="69">
        <v>0</v>
      </c>
      <c r="GK28" s="69">
        <v>0</v>
      </c>
      <c r="GL28" s="69">
        <v>0</v>
      </c>
      <c r="GM28" s="69">
        <v>0</v>
      </c>
      <c r="GN28" s="69">
        <v>0</v>
      </c>
      <c r="GO28" s="69">
        <v>0</v>
      </c>
      <c r="GP28" s="69">
        <v>0</v>
      </c>
      <c r="GQ28" s="69">
        <v>0</v>
      </c>
      <c r="GR28" s="69">
        <v>0</v>
      </c>
      <c r="GS28" s="69">
        <v>0</v>
      </c>
      <c r="GT28" s="69">
        <v>0</v>
      </c>
      <c r="GU28" s="69">
        <v>0</v>
      </c>
      <c r="GV28" s="69">
        <v>0</v>
      </c>
      <c r="GW28" s="69">
        <v>0</v>
      </c>
      <c r="GX28" s="69">
        <v>0</v>
      </c>
      <c r="GY28" s="69">
        <v>0</v>
      </c>
      <c r="GZ28" s="69">
        <v>0</v>
      </c>
      <c r="HA28" s="69">
        <v>0</v>
      </c>
      <c r="HB28" s="69">
        <v>0</v>
      </c>
      <c r="HC28" s="69">
        <v>0</v>
      </c>
      <c r="HD28" s="69">
        <v>0</v>
      </c>
      <c r="HE28" s="69">
        <v>0</v>
      </c>
      <c r="HF28" s="69">
        <v>0</v>
      </c>
      <c r="HG28" s="69">
        <v>0</v>
      </c>
      <c r="HH28" s="69">
        <v>0</v>
      </c>
      <c r="HI28" s="69">
        <v>0</v>
      </c>
      <c r="HJ28" s="69">
        <v>0</v>
      </c>
    </row>
    <row r="29" spans="1:218">
      <c r="A29" s="12" t="str">
        <f>T("272213")</f>
        <v>272213</v>
      </c>
      <c r="B29" s="12" t="s">
        <v>21</v>
      </c>
      <c r="C29" s="69">
        <v>8397708</v>
      </c>
      <c r="D29" s="69">
        <v>106216</v>
      </c>
      <c r="E29" s="69">
        <v>8510890</v>
      </c>
      <c r="F29" s="69">
        <v>158479</v>
      </c>
      <c r="G29" s="69">
        <v>0</v>
      </c>
      <c r="H29" s="69">
        <v>8351090</v>
      </c>
      <c r="I29" s="69">
        <v>40351</v>
      </c>
      <c r="J29" s="69">
        <v>8398407</v>
      </c>
      <c r="K29" s="69">
        <v>158479</v>
      </c>
      <c r="L29" s="69">
        <v>8397708</v>
      </c>
      <c r="M29" s="69">
        <v>106216</v>
      </c>
      <c r="N29" s="69">
        <v>8510890</v>
      </c>
      <c r="O29" s="69">
        <v>158479</v>
      </c>
      <c r="P29" s="69">
        <v>0</v>
      </c>
      <c r="Q29" s="69">
        <v>8351090</v>
      </c>
      <c r="R29" s="69">
        <v>40351</v>
      </c>
      <c r="S29" s="69">
        <v>8398407</v>
      </c>
      <c r="T29" s="69">
        <v>158479</v>
      </c>
      <c r="U29" s="69">
        <v>4287584</v>
      </c>
      <c r="V29" s="69">
        <v>54107</v>
      </c>
      <c r="W29" s="69">
        <v>4341691</v>
      </c>
      <c r="X29" s="69">
        <v>158479</v>
      </c>
      <c r="Y29" s="69">
        <v>0</v>
      </c>
      <c r="Z29" s="69">
        <v>4258179</v>
      </c>
      <c r="AA29" s="69">
        <v>22616</v>
      </c>
      <c r="AB29" s="69">
        <v>4280795</v>
      </c>
      <c r="AC29" s="69">
        <v>158479</v>
      </c>
      <c r="AD29" s="69">
        <v>116009</v>
      </c>
      <c r="AE29" s="69">
        <v>1632</v>
      </c>
      <c r="AF29" s="69">
        <v>117641</v>
      </c>
      <c r="AG29" s="69">
        <v>0</v>
      </c>
      <c r="AH29" s="69">
        <v>0</v>
      </c>
      <c r="AI29" s="69">
        <v>115239</v>
      </c>
      <c r="AJ29" s="69">
        <v>695</v>
      </c>
      <c r="AK29" s="69">
        <v>115934</v>
      </c>
      <c r="AL29" s="69">
        <v>0</v>
      </c>
      <c r="AM29" s="69">
        <v>3473945</v>
      </c>
      <c r="AN29" s="69">
        <v>50559</v>
      </c>
      <c r="AO29" s="69">
        <v>3524504</v>
      </c>
      <c r="AP29" s="69">
        <v>0</v>
      </c>
      <c r="AQ29" s="69">
        <v>0</v>
      </c>
      <c r="AR29" s="69">
        <v>3444735</v>
      </c>
      <c r="AS29" s="69">
        <v>21504</v>
      </c>
      <c r="AT29" s="69">
        <v>3466239</v>
      </c>
      <c r="AU29" s="69">
        <v>0</v>
      </c>
      <c r="AV29" s="69">
        <v>24717</v>
      </c>
      <c r="AW29" s="69">
        <v>0</v>
      </c>
      <c r="AX29" s="69">
        <v>24717</v>
      </c>
      <c r="AY29" s="69">
        <v>0</v>
      </c>
      <c r="AZ29" s="69">
        <v>0</v>
      </c>
      <c r="BA29" s="69">
        <v>24717</v>
      </c>
      <c r="BB29" s="69">
        <v>0</v>
      </c>
      <c r="BC29" s="69">
        <v>24717</v>
      </c>
      <c r="BD29" s="69">
        <v>0</v>
      </c>
      <c r="BE29" s="69">
        <v>139183</v>
      </c>
      <c r="BF29" s="69">
        <v>1827</v>
      </c>
      <c r="BG29" s="69">
        <v>141010</v>
      </c>
      <c r="BH29" s="69">
        <v>0</v>
      </c>
      <c r="BI29" s="69">
        <v>0</v>
      </c>
      <c r="BJ29" s="69">
        <v>139733</v>
      </c>
      <c r="BK29" s="69">
        <v>399</v>
      </c>
      <c r="BL29" s="69">
        <v>140132</v>
      </c>
      <c r="BM29" s="69">
        <v>0</v>
      </c>
      <c r="BN29" s="69">
        <v>558447</v>
      </c>
      <c r="BO29" s="69">
        <v>89</v>
      </c>
      <c r="BP29" s="69">
        <v>558536</v>
      </c>
      <c r="BQ29" s="69">
        <v>158479</v>
      </c>
      <c r="BR29" s="69">
        <v>0</v>
      </c>
      <c r="BS29" s="69">
        <v>558472</v>
      </c>
      <c r="BT29" s="69">
        <v>18</v>
      </c>
      <c r="BU29" s="69">
        <v>558490</v>
      </c>
      <c r="BV29" s="69">
        <v>158479</v>
      </c>
      <c r="BW29" s="69">
        <v>3623332</v>
      </c>
      <c r="BX29" s="69">
        <v>50356</v>
      </c>
      <c r="BY29" s="69">
        <v>3673688</v>
      </c>
      <c r="BZ29" s="69">
        <v>0</v>
      </c>
      <c r="CA29" s="69">
        <v>0</v>
      </c>
      <c r="CB29" s="69">
        <v>3606806</v>
      </c>
      <c r="CC29" s="69">
        <v>17075</v>
      </c>
      <c r="CD29" s="69">
        <v>3623881</v>
      </c>
      <c r="CE29" s="69">
        <v>0</v>
      </c>
      <c r="CF29" s="69">
        <v>3598480</v>
      </c>
      <c r="CG29" s="69">
        <v>50356</v>
      </c>
      <c r="CH29" s="69">
        <v>3648836</v>
      </c>
      <c r="CI29" s="69">
        <v>0</v>
      </c>
      <c r="CJ29" s="69">
        <v>0</v>
      </c>
      <c r="CK29" s="69">
        <v>3581954</v>
      </c>
      <c r="CL29" s="69">
        <v>17075</v>
      </c>
      <c r="CM29" s="69">
        <v>3599029</v>
      </c>
      <c r="CN29" s="69">
        <v>0</v>
      </c>
      <c r="CO29" s="69">
        <v>1328098</v>
      </c>
      <c r="CP29" s="69">
        <v>18585</v>
      </c>
      <c r="CQ29" s="69">
        <v>1346683</v>
      </c>
      <c r="CR29" s="69">
        <v>0</v>
      </c>
      <c r="CS29" s="69">
        <v>0</v>
      </c>
      <c r="CT29" s="69">
        <v>1322013</v>
      </c>
      <c r="CU29" s="69">
        <v>6350</v>
      </c>
      <c r="CV29" s="69">
        <v>1328363</v>
      </c>
      <c r="CW29" s="69">
        <v>0</v>
      </c>
      <c r="CX29" s="69">
        <v>1471542</v>
      </c>
      <c r="CY29" s="69">
        <v>20592</v>
      </c>
      <c r="CZ29" s="69">
        <v>1492134</v>
      </c>
      <c r="DA29" s="69">
        <v>0</v>
      </c>
      <c r="DB29" s="69">
        <v>0</v>
      </c>
      <c r="DC29" s="69">
        <v>1464752</v>
      </c>
      <c r="DD29" s="69">
        <v>7036</v>
      </c>
      <c r="DE29" s="69">
        <v>1471788</v>
      </c>
      <c r="DF29" s="69">
        <v>0</v>
      </c>
      <c r="DG29" s="69">
        <v>798840</v>
      </c>
      <c r="DH29" s="69">
        <v>11179</v>
      </c>
      <c r="DI29" s="69">
        <v>810019</v>
      </c>
      <c r="DJ29" s="69">
        <v>0</v>
      </c>
      <c r="DK29" s="69">
        <v>0</v>
      </c>
      <c r="DL29" s="69">
        <v>795189</v>
      </c>
      <c r="DM29" s="69">
        <v>3689</v>
      </c>
      <c r="DN29" s="69">
        <v>798878</v>
      </c>
      <c r="DO29" s="69">
        <v>0</v>
      </c>
      <c r="DP29" s="69">
        <v>24852</v>
      </c>
      <c r="DQ29" s="69">
        <v>0</v>
      </c>
      <c r="DR29" s="69">
        <v>24852</v>
      </c>
      <c r="DS29" s="69">
        <v>0</v>
      </c>
      <c r="DT29" s="69">
        <v>0</v>
      </c>
      <c r="DU29" s="69">
        <v>24852</v>
      </c>
      <c r="DV29" s="69">
        <v>0</v>
      </c>
      <c r="DW29" s="69">
        <v>24852</v>
      </c>
      <c r="DX29" s="69">
        <v>0</v>
      </c>
      <c r="DY29" s="69">
        <v>0</v>
      </c>
      <c r="DZ29" s="69">
        <v>0</v>
      </c>
      <c r="EA29" s="69">
        <v>127549</v>
      </c>
      <c r="EB29" s="69">
        <v>0</v>
      </c>
      <c r="EC29" s="69">
        <v>0</v>
      </c>
      <c r="ED29" s="69">
        <v>0</v>
      </c>
      <c r="EE29" s="69">
        <v>0</v>
      </c>
      <c r="EF29" s="69">
        <v>125770</v>
      </c>
      <c r="EG29" s="69">
        <v>0</v>
      </c>
      <c r="EH29" s="69">
        <v>0</v>
      </c>
      <c r="EI29" s="69">
        <v>0</v>
      </c>
      <c r="EJ29" s="69">
        <v>6966</v>
      </c>
      <c r="EK29" s="69">
        <v>0</v>
      </c>
      <c r="EL29" s="69">
        <v>0</v>
      </c>
      <c r="EM29" s="69">
        <v>0</v>
      </c>
      <c r="EN29" s="69">
        <v>0</v>
      </c>
      <c r="EO29" s="69">
        <v>6966</v>
      </c>
      <c r="EP29" s="69">
        <v>0</v>
      </c>
      <c r="EQ29" s="69">
        <v>118830</v>
      </c>
      <c r="ER29" s="69">
        <v>1753</v>
      </c>
      <c r="ES29" s="69">
        <v>120583</v>
      </c>
      <c r="ET29" s="69">
        <v>0</v>
      </c>
      <c r="EU29" s="69">
        <v>0</v>
      </c>
      <c r="EV29" s="69">
        <v>118144</v>
      </c>
      <c r="EW29" s="69">
        <v>660</v>
      </c>
      <c r="EX29" s="69">
        <v>118804</v>
      </c>
      <c r="EY29" s="69">
        <v>0</v>
      </c>
      <c r="EZ29" s="69">
        <v>367962</v>
      </c>
      <c r="FA29" s="69">
        <v>0</v>
      </c>
      <c r="FB29" s="69">
        <v>367962</v>
      </c>
      <c r="FC29" s="69">
        <v>0</v>
      </c>
      <c r="FD29" s="69">
        <v>0</v>
      </c>
      <c r="FE29" s="69">
        <v>367961</v>
      </c>
      <c r="FF29" s="69">
        <v>0</v>
      </c>
      <c r="FG29" s="69">
        <v>367961</v>
      </c>
      <c r="FH29" s="69">
        <v>0</v>
      </c>
      <c r="FI29" s="69">
        <v>0</v>
      </c>
      <c r="FJ29" s="69">
        <v>0</v>
      </c>
      <c r="FK29" s="69">
        <v>0</v>
      </c>
      <c r="FL29" s="69">
        <v>0</v>
      </c>
      <c r="FM29" s="69">
        <v>0</v>
      </c>
      <c r="FN29" s="69">
        <v>0</v>
      </c>
      <c r="FO29" s="69">
        <v>0</v>
      </c>
      <c r="FP29" s="69">
        <v>0</v>
      </c>
      <c r="FQ29" s="69">
        <v>0</v>
      </c>
      <c r="FR29" s="69">
        <v>0</v>
      </c>
      <c r="FS29" s="69">
        <v>0</v>
      </c>
      <c r="FT29" s="69">
        <v>0</v>
      </c>
      <c r="FU29" s="69">
        <v>0</v>
      </c>
      <c r="FV29" s="69">
        <v>0</v>
      </c>
      <c r="FW29" s="69">
        <v>0</v>
      </c>
      <c r="FX29" s="69">
        <v>0</v>
      </c>
      <c r="FY29" s="69">
        <v>0</v>
      </c>
      <c r="FZ29" s="69">
        <v>0</v>
      </c>
      <c r="GA29" s="69">
        <v>0</v>
      </c>
      <c r="GB29" s="69">
        <v>0</v>
      </c>
      <c r="GC29" s="69">
        <v>0</v>
      </c>
      <c r="GD29" s="69">
        <v>0</v>
      </c>
      <c r="GE29" s="69">
        <v>0</v>
      </c>
      <c r="GF29" s="69">
        <v>0</v>
      </c>
      <c r="GG29" s="69">
        <v>0</v>
      </c>
      <c r="GH29" s="69">
        <v>0</v>
      </c>
      <c r="GI29" s="69">
        <v>0</v>
      </c>
      <c r="GJ29" s="69">
        <v>0</v>
      </c>
      <c r="GK29" s="69">
        <v>0</v>
      </c>
      <c r="GL29" s="69">
        <v>0</v>
      </c>
      <c r="GM29" s="69">
        <v>0</v>
      </c>
      <c r="GN29" s="69">
        <v>0</v>
      </c>
      <c r="GO29" s="69">
        <v>0</v>
      </c>
      <c r="GP29" s="69">
        <v>0</v>
      </c>
      <c r="GQ29" s="69">
        <v>0</v>
      </c>
      <c r="GR29" s="69">
        <v>0</v>
      </c>
      <c r="GS29" s="69">
        <v>0</v>
      </c>
      <c r="GT29" s="69">
        <v>0</v>
      </c>
      <c r="GU29" s="69">
        <v>0</v>
      </c>
      <c r="GV29" s="69">
        <v>0</v>
      </c>
      <c r="GW29" s="69">
        <v>0</v>
      </c>
      <c r="GX29" s="69">
        <v>0</v>
      </c>
      <c r="GY29" s="69">
        <v>0</v>
      </c>
      <c r="GZ29" s="69">
        <v>0</v>
      </c>
      <c r="HA29" s="69">
        <v>0</v>
      </c>
      <c r="HB29" s="69">
        <v>0</v>
      </c>
      <c r="HC29" s="69">
        <v>0</v>
      </c>
      <c r="HD29" s="69">
        <v>0</v>
      </c>
      <c r="HE29" s="69">
        <v>0</v>
      </c>
      <c r="HF29" s="69">
        <v>0</v>
      </c>
      <c r="HG29" s="69">
        <v>0</v>
      </c>
      <c r="HH29" s="69">
        <v>0</v>
      </c>
      <c r="HI29" s="69">
        <v>0</v>
      </c>
      <c r="HJ29" s="69">
        <v>0</v>
      </c>
    </row>
    <row r="30" spans="1:218">
      <c r="A30" s="12" t="str">
        <f>T("272221")</f>
        <v>272221</v>
      </c>
      <c r="B30" s="12" t="s">
        <v>8</v>
      </c>
      <c r="C30" s="69">
        <v>11668127</v>
      </c>
      <c r="D30" s="69">
        <v>126273</v>
      </c>
      <c r="E30" s="69">
        <v>11806897</v>
      </c>
      <c r="F30" s="69">
        <v>108606</v>
      </c>
      <c r="G30" s="69">
        <v>0</v>
      </c>
      <c r="H30" s="69">
        <v>11599630</v>
      </c>
      <c r="I30" s="69">
        <v>53612</v>
      </c>
      <c r="J30" s="69">
        <v>11665739</v>
      </c>
      <c r="K30" s="69">
        <v>108172</v>
      </c>
      <c r="L30" s="69">
        <v>11668127</v>
      </c>
      <c r="M30" s="69">
        <v>126273</v>
      </c>
      <c r="N30" s="69">
        <v>11806897</v>
      </c>
      <c r="O30" s="69">
        <v>108606</v>
      </c>
      <c r="P30" s="69">
        <v>0</v>
      </c>
      <c r="Q30" s="69">
        <v>11599630</v>
      </c>
      <c r="R30" s="69">
        <v>53612</v>
      </c>
      <c r="S30" s="69">
        <v>11665739</v>
      </c>
      <c r="T30" s="69">
        <v>108172</v>
      </c>
      <c r="U30" s="69">
        <v>5955939</v>
      </c>
      <c r="V30" s="69">
        <v>85730</v>
      </c>
      <c r="W30" s="69">
        <v>6041669</v>
      </c>
      <c r="X30" s="69">
        <v>108606</v>
      </c>
      <c r="Y30" s="69">
        <v>0</v>
      </c>
      <c r="Z30" s="69">
        <v>5909334</v>
      </c>
      <c r="AA30" s="69">
        <v>33491</v>
      </c>
      <c r="AB30" s="69">
        <v>5942825</v>
      </c>
      <c r="AC30" s="69">
        <v>108172</v>
      </c>
      <c r="AD30" s="69">
        <v>180201</v>
      </c>
      <c r="AE30" s="69">
        <v>2755</v>
      </c>
      <c r="AF30" s="69">
        <v>182956</v>
      </c>
      <c r="AG30" s="69">
        <v>0</v>
      </c>
      <c r="AH30" s="69">
        <v>0</v>
      </c>
      <c r="AI30" s="69">
        <v>178687</v>
      </c>
      <c r="AJ30" s="69">
        <v>1099</v>
      </c>
      <c r="AK30" s="69">
        <v>179786</v>
      </c>
      <c r="AL30" s="69">
        <v>0</v>
      </c>
      <c r="AM30" s="69">
        <v>5176053</v>
      </c>
      <c r="AN30" s="69">
        <v>79136</v>
      </c>
      <c r="AO30" s="69">
        <v>5255189</v>
      </c>
      <c r="AP30" s="69">
        <v>0</v>
      </c>
      <c r="AQ30" s="69">
        <v>0</v>
      </c>
      <c r="AR30" s="69">
        <v>5133067</v>
      </c>
      <c r="AS30" s="69">
        <v>31581</v>
      </c>
      <c r="AT30" s="69">
        <v>5164648</v>
      </c>
      <c r="AU30" s="69">
        <v>0</v>
      </c>
      <c r="AV30" s="69">
        <v>33032</v>
      </c>
      <c r="AW30" s="69">
        <v>0</v>
      </c>
      <c r="AX30" s="69">
        <v>33032</v>
      </c>
      <c r="AY30" s="69">
        <v>0</v>
      </c>
      <c r="AZ30" s="69">
        <v>0</v>
      </c>
      <c r="BA30" s="69">
        <v>33032</v>
      </c>
      <c r="BB30" s="69">
        <v>0</v>
      </c>
      <c r="BC30" s="69">
        <v>33032</v>
      </c>
      <c r="BD30" s="69">
        <v>0</v>
      </c>
      <c r="BE30" s="69">
        <v>217584</v>
      </c>
      <c r="BF30" s="69">
        <v>1393</v>
      </c>
      <c r="BG30" s="69">
        <v>218977</v>
      </c>
      <c r="BH30" s="69">
        <v>0</v>
      </c>
      <c r="BI30" s="69">
        <v>0</v>
      </c>
      <c r="BJ30" s="69">
        <v>216820</v>
      </c>
      <c r="BK30" s="69">
        <v>294</v>
      </c>
      <c r="BL30" s="69">
        <v>217114</v>
      </c>
      <c r="BM30" s="69">
        <v>0</v>
      </c>
      <c r="BN30" s="69">
        <v>382101</v>
      </c>
      <c r="BO30" s="69">
        <v>2446</v>
      </c>
      <c r="BP30" s="69">
        <v>384547</v>
      </c>
      <c r="BQ30" s="69">
        <v>108606</v>
      </c>
      <c r="BR30" s="69">
        <v>0</v>
      </c>
      <c r="BS30" s="69">
        <v>380760</v>
      </c>
      <c r="BT30" s="69">
        <v>517</v>
      </c>
      <c r="BU30" s="69">
        <v>381277</v>
      </c>
      <c r="BV30" s="69">
        <v>108172</v>
      </c>
      <c r="BW30" s="69">
        <v>4817092</v>
      </c>
      <c r="BX30" s="69">
        <v>37615</v>
      </c>
      <c r="BY30" s="69">
        <v>4854707</v>
      </c>
      <c r="BZ30" s="69">
        <v>0</v>
      </c>
      <c r="CA30" s="69">
        <v>0</v>
      </c>
      <c r="CB30" s="69">
        <v>4797701</v>
      </c>
      <c r="CC30" s="69">
        <v>18628</v>
      </c>
      <c r="CD30" s="69">
        <v>4816329</v>
      </c>
      <c r="CE30" s="69">
        <v>0</v>
      </c>
      <c r="CF30" s="69">
        <v>4769492</v>
      </c>
      <c r="CG30" s="69">
        <v>37615</v>
      </c>
      <c r="CH30" s="69">
        <v>4807107</v>
      </c>
      <c r="CI30" s="69">
        <v>0</v>
      </c>
      <c r="CJ30" s="69">
        <v>0</v>
      </c>
      <c r="CK30" s="69">
        <v>4750101</v>
      </c>
      <c r="CL30" s="69">
        <v>18628</v>
      </c>
      <c r="CM30" s="69">
        <v>4768729</v>
      </c>
      <c r="CN30" s="69">
        <v>0</v>
      </c>
      <c r="CO30" s="69">
        <v>1969658</v>
      </c>
      <c r="CP30" s="69">
        <v>15371</v>
      </c>
      <c r="CQ30" s="69">
        <v>1985029</v>
      </c>
      <c r="CR30" s="69">
        <v>0</v>
      </c>
      <c r="CS30" s="69">
        <v>0</v>
      </c>
      <c r="CT30" s="69">
        <v>1961619</v>
      </c>
      <c r="CU30" s="69">
        <v>7555</v>
      </c>
      <c r="CV30" s="69">
        <v>1969174</v>
      </c>
      <c r="CW30" s="69">
        <v>0</v>
      </c>
      <c r="CX30" s="69">
        <v>2261351</v>
      </c>
      <c r="CY30" s="69">
        <v>17647</v>
      </c>
      <c r="CZ30" s="69">
        <v>2278998</v>
      </c>
      <c r="DA30" s="69">
        <v>0</v>
      </c>
      <c r="DB30" s="69">
        <v>0</v>
      </c>
      <c r="DC30" s="69">
        <v>2252204</v>
      </c>
      <c r="DD30" s="69">
        <v>8674</v>
      </c>
      <c r="DE30" s="69">
        <v>2260878</v>
      </c>
      <c r="DF30" s="69">
        <v>0</v>
      </c>
      <c r="DG30" s="69">
        <v>538483</v>
      </c>
      <c r="DH30" s="69">
        <v>4597</v>
      </c>
      <c r="DI30" s="69">
        <v>543080</v>
      </c>
      <c r="DJ30" s="69">
        <v>0</v>
      </c>
      <c r="DK30" s="69">
        <v>0</v>
      </c>
      <c r="DL30" s="69">
        <v>536278</v>
      </c>
      <c r="DM30" s="69">
        <v>2399</v>
      </c>
      <c r="DN30" s="69">
        <v>538677</v>
      </c>
      <c r="DO30" s="69">
        <v>0</v>
      </c>
      <c r="DP30" s="69">
        <v>47600</v>
      </c>
      <c r="DQ30" s="69">
        <v>0</v>
      </c>
      <c r="DR30" s="69">
        <v>47600</v>
      </c>
      <c r="DS30" s="69">
        <v>0</v>
      </c>
      <c r="DT30" s="69">
        <v>0</v>
      </c>
      <c r="DU30" s="69">
        <v>47600</v>
      </c>
      <c r="DV30" s="69">
        <v>0</v>
      </c>
      <c r="DW30" s="69">
        <v>47600</v>
      </c>
      <c r="DX30" s="69">
        <v>0</v>
      </c>
      <c r="DY30" s="69">
        <v>0</v>
      </c>
      <c r="DZ30" s="69">
        <v>0</v>
      </c>
      <c r="EA30" s="69">
        <v>239100</v>
      </c>
      <c r="EB30" s="69">
        <v>0</v>
      </c>
      <c r="EC30" s="69">
        <v>0</v>
      </c>
      <c r="ED30" s="69">
        <v>0</v>
      </c>
      <c r="EE30" s="69">
        <v>0</v>
      </c>
      <c r="EF30" s="69">
        <v>235181</v>
      </c>
      <c r="EG30" s="69">
        <v>0</v>
      </c>
      <c r="EH30" s="69">
        <v>0</v>
      </c>
      <c r="EI30" s="69">
        <v>0</v>
      </c>
      <c r="EJ30" s="69">
        <v>12497</v>
      </c>
      <c r="EK30" s="69">
        <v>0</v>
      </c>
      <c r="EL30" s="69">
        <v>0</v>
      </c>
      <c r="EM30" s="69">
        <v>0</v>
      </c>
      <c r="EN30" s="69">
        <v>0</v>
      </c>
      <c r="EO30" s="69">
        <v>12497</v>
      </c>
      <c r="EP30" s="69">
        <v>0</v>
      </c>
      <c r="EQ30" s="69">
        <v>223692</v>
      </c>
      <c r="ER30" s="69">
        <v>2911</v>
      </c>
      <c r="ES30" s="69">
        <v>226603</v>
      </c>
      <c r="ET30" s="69">
        <v>0</v>
      </c>
      <c r="EU30" s="69">
        <v>0</v>
      </c>
      <c r="EV30" s="69">
        <v>221191</v>
      </c>
      <c r="EW30" s="69">
        <v>1493</v>
      </c>
      <c r="EX30" s="69">
        <v>222684</v>
      </c>
      <c r="EY30" s="69">
        <v>0</v>
      </c>
      <c r="EZ30" s="69">
        <v>671404</v>
      </c>
      <c r="FA30" s="69">
        <v>17</v>
      </c>
      <c r="FB30" s="69">
        <v>671421</v>
      </c>
      <c r="FC30" s="69">
        <v>0</v>
      </c>
      <c r="FD30" s="69">
        <v>0</v>
      </c>
      <c r="FE30" s="69">
        <v>671404</v>
      </c>
      <c r="FF30" s="69">
        <v>0</v>
      </c>
      <c r="FG30" s="69">
        <v>671404</v>
      </c>
      <c r="FH30" s="69">
        <v>0</v>
      </c>
      <c r="FI30" s="69">
        <v>0</v>
      </c>
      <c r="FJ30" s="69">
        <v>0</v>
      </c>
      <c r="FK30" s="69">
        <v>0</v>
      </c>
      <c r="FL30" s="69">
        <v>0</v>
      </c>
      <c r="FM30" s="69">
        <v>0</v>
      </c>
      <c r="FN30" s="69">
        <v>0</v>
      </c>
      <c r="FO30" s="69">
        <v>0</v>
      </c>
      <c r="FP30" s="69">
        <v>0</v>
      </c>
      <c r="FQ30" s="69">
        <v>0</v>
      </c>
      <c r="FR30" s="69">
        <v>0</v>
      </c>
      <c r="FS30" s="69">
        <v>0</v>
      </c>
      <c r="FT30" s="69">
        <v>0</v>
      </c>
      <c r="FU30" s="69">
        <v>0</v>
      </c>
      <c r="FV30" s="69">
        <v>0</v>
      </c>
      <c r="FW30" s="69">
        <v>0</v>
      </c>
      <c r="FX30" s="69">
        <v>0</v>
      </c>
      <c r="FY30" s="69">
        <v>0</v>
      </c>
      <c r="FZ30" s="69">
        <v>0</v>
      </c>
      <c r="GA30" s="69">
        <v>0</v>
      </c>
      <c r="GB30" s="69">
        <v>0</v>
      </c>
      <c r="GC30" s="69">
        <v>0</v>
      </c>
      <c r="GD30" s="69">
        <v>0</v>
      </c>
      <c r="GE30" s="69">
        <v>0</v>
      </c>
      <c r="GF30" s="69">
        <v>0</v>
      </c>
      <c r="GG30" s="69">
        <v>0</v>
      </c>
      <c r="GH30" s="69">
        <v>0</v>
      </c>
      <c r="GI30" s="69">
        <v>0</v>
      </c>
      <c r="GJ30" s="69">
        <v>0</v>
      </c>
      <c r="GK30" s="69">
        <v>0</v>
      </c>
      <c r="GL30" s="69">
        <v>0</v>
      </c>
      <c r="GM30" s="69">
        <v>0</v>
      </c>
      <c r="GN30" s="69">
        <v>0</v>
      </c>
      <c r="GO30" s="69">
        <v>0</v>
      </c>
      <c r="GP30" s="69">
        <v>0</v>
      </c>
      <c r="GQ30" s="69">
        <v>0</v>
      </c>
      <c r="GR30" s="69">
        <v>0</v>
      </c>
      <c r="GS30" s="69">
        <v>0</v>
      </c>
      <c r="GT30" s="69">
        <v>0</v>
      </c>
      <c r="GU30" s="69">
        <v>0</v>
      </c>
      <c r="GV30" s="69">
        <v>0</v>
      </c>
      <c r="GW30" s="69">
        <v>0</v>
      </c>
      <c r="GX30" s="69">
        <v>0</v>
      </c>
      <c r="GY30" s="69">
        <v>0</v>
      </c>
      <c r="GZ30" s="69">
        <v>0</v>
      </c>
      <c r="HA30" s="69">
        <v>0</v>
      </c>
      <c r="HB30" s="69">
        <v>0</v>
      </c>
      <c r="HC30" s="69">
        <v>0</v>
      </c>
      <c r="HD30" s="69">
        <v>0</v>
      </c>
      <c r="HE30" s="69">
        <v>0</v>
      </c>
      <c r="HF30" s="69">
        <v>0</v>
      </c>
      <c r="HG30" s="69">
        <v>0</v>
      </c>
      <c r="HH30" s="69">
        <v>0</v>
      </c>
      <c r="HI30" s="69">
        <v>0</v>
      </c>
      <c r="HJ30" s="69">
        <v>0</v>
      </c>
    </row>
    <row r="31" spans="1:218">
      <c r="A31" s="12" t="str">
        <f>T("272230")</f>
        <v>272230</v>
      </c>
      <c r="B31" s="12" t="s">
        <v>30</v>
      </c>
      <c r="C31" s="69">
        <v>16652148</v>
      </c>
      <c r="D31" s="69">
        <v>347537</v>
      </c>
      <c r="E31" s="69">
        <v>17012846</v>
      </c>
      <c r="F31" s="69">
        <v>326085</v>
      </c>
      <c r="G31" s="69">
        <v>0</v>
      </c>
      <c r="H31" s="69">
        <v>16490789</v>
      </c>
      <c r="I31" s="69">
        <v>119156</v>
      </c>
      <c r="J31" s="69">
        <v>16623106</v>
      </c>
      <c r="K31" s="69">
        <v>324780</v>
      </c>
      <c r="L31" s="69">
        <v>16652148</v>
      </c>
      <c r="M31" s="69">
        <v>347537</v>
      </c>
      <c r="N31" s="69">
        <v>17012846</v>
      </c>
      <c r="O31" s="69">
        <v>326085</v>
      </c>
      <c r="P31" s="69">
        <v>0</v>
      </c>
      <c r="Q31" s="69">
        <v>16490789</v>
      </c>
      <c r="R31" s="69">
        <v>119156</v>
      </c>
      <c r="S31" s="69">
        <v>16623106</v>
      </c>
      <c r="T31" s="69">
        <v>324780</v>
      </c>
      <c r="U31" s="69">
        <v>7129373</v>
      </c>
      <c r="V31" s="69">
        <v>209468</v>
      </c>
      <c r="W31" s="69">
        <v>7338841</v>
      </c>
      <c r="X31" s="69">
        <v>326085</v>
      </c>
      <c r="Y31" s="69">
        <v>0</v>
      </c>
      <c r="Z31" s="69">
        <v>7007029</v>
      </c>
      <c r="AA31" s="69">
        <v>77406</v>
      </c>
      <c r="AB31" s="69">
        <v>7084435</v>
      </c>
      <c r="AC31" s="69">
        <v>324780</v>
      </c>
      <c r="AD31" s="69">
        <v>195293</v>
      </c>
      <c r="AE31" s="69">
        <v>6445</v>
      </c>
      <c r="AF31" s="69">
        <v>201738</v>
      </c>
      <c r="AG31" s="69">
        <v>0</v>
      </c>
      <c r="AH31" s="69">
        <v>0</v>
      </c>
      <c r="AI31" s="69">
        <v>191362</v>
      </c>
      <c r="AJ31" s="69">
        <v>2380</v>
      </c>
      <c r="AK31" s="69">
        <v>193742</v>
      </c>
      <c r="AL31" s="69">
        <v>0</v>
      </c>
      <c r="AM31" s="69">
        <v>5591266</v>
      </c>
      <c r="AN31" s="69">
        <v>184517</v>
      </c>
      <c r="AO31" s="69">
        <v>5775783</v>
      </c>
      <c r="AP31" s="69">
        <v>0</v>
      </c>
      <c r="AQ31" s="69">
        <v>0</v>
      </c>
      <c r="AR31" s="69">
        <v>5478722</v>
      </c>
      <c r="AS31" s="69">
        <v>68132</v>
      </c>
      <c r="AT31" s="69">
        <v>5546854</v>
      </c>
      <c r="AU31" s="69">
        <v>0</v>
      </c>
      <c r="AV31" s="69">
        <v>31747</v>
      </c>
      <c r="AW31" s="69">
        <v>0</v>
      </c>
      <c r="AX31" s="69">
        <v>31747</v>
      </c>
      <c r="AY31" s="69">
        <v>0</v>
      </c>
      <c r="AZ31" s="69">
        <v>0</v>
      </c>
      <c r="BA31" s="69">
        <v>28326</v>
      </c>
      <c r="BB31" s="69">
        <v>0</v>
      </c>
      <c r="BC31" s="69">
        <v>28326</v>
      </c>
      <c r="BD31" s="69">
        <v>0</v>
      </c>
      <c r="BE31" s="69">
        <v>483603</v>
      </c>
      <c r="BF31" s="69">
        <v>11841</v>
      </c>
      <c r="BG31" s="69">
        <v>495444</v>
      </c>
      <c r="BH31" s="69">
        <v>80703</v>
      </c>
      <c r="BI31" s="69">
        <v>0</v>
      </c>
      <c r="BJ31" s="69">
        <v>481489</v>
      </c>
      <c r="BK31" s="69">
        <v>2483</v>
      </c>
      <c r="BL31" s="69">
        <v>483972</v>
      </c>
      <c r="BM31" s="69">
        <v>80380</v>
      </c>
      <c r="BN31" s="69">
        <v>859211</v>
      </c>
      <c r="BO31" s="69">
        <v>6665</v>
      </c>
      <c r="BP31" s="69">
        <v>865876</v>
      </c>
      <c r="BQ31" s="69">
        <v>245382</v>
      </c>
      <c r="BR31" s="69">
        <v>0</v>
      </c>
      <c r="BS31" s="69">
        <v>855456</v>
      </c>
      <c r="BT31" s="69">
        <v>4411</v>
      </c>
      <c r="BU31" s="69">
        <v>859867</v>
      </c>
      <c r="BV31" s="69">
        <v>244400</v>
      </c>
      <c r="BW31" s="69">
        <v>8133329</v>
      </c>
      <c r="BX31" s="69">
        <v>127754</v>
      </c>
      <c r="BY31" s="69">
        <v>8261083</v>
      </c>
      <c r="BZ31" s="69">
        <v>0</v>
      </c>
      <c r="CA31" s="69">
        <v>0</v>
      </c>
      <c r="CB31" s="69">
        <v>8098109</v>
      </c>
      <c r="CC31" s="69">
        <v>39165</v>
      </c>
      <c r="CD31" s="69">
        <v>8137274</v>
      </c>
      <c r="CE31" s="69">
        <v>0</v>
      </c>
      <c r="CF31" s="69">
        <v>8066764</v>
      </c>
      <c r="CG31" s="69">
        <v>127754</v>
      </c>
      <c r="CH31" s="69">
        <v>8194518</v>
      </c>
      <c r="CI31" s="69">
        <v>0</v>
      </c>
      <c r="CJ31" s="69">
        <v>0</v>
      </c>
      <c r="CK31" s="69">
        <v>8031544</v>
      </c>
      <c r="CL31" s="69">
        <v>39165</v>
      </c>
      <c r="CM31" s="69">
        <v>8070709</v>
      </c>
      <c r="CN31" s="69">
        <v>0</v>
      </c>
      <c r="CO31" s="69">
        <v>3604320</v>
      </c>
      <c r="CP31" s="69">
        <v>64429</v>
      </c>
      <c r="CQ31" s="69">
        <v>3668749</v>
      </c>
      <c r="CR31" s="69">
        <v>0</v>
      </c>
      <c r="CS31" s="69">
        <v>0</v>
      </c>
      <c r="CT31" s="69">
        <v>3588583</v>
      </c>
      <c r="CU31" s="69">
        <v>19789</v>
      </c>
      <c r="CV31" s="69">
        <v>3608372</v>
      </c>
      <c r="CW31" s="69">
        <v>0</v>
      </c>
      <c r="CX31" s="69">
        <v>3342993</v>
      </c>
      <c r="CY31" s="69">
        <v>45596</v>
      </c>
      <c r="CZ31" s="69">
        <v>3388589</v>
      </c>
      <c r="DA31" s="69">
        <v>0</v>
      </c>
      <c r="DB31" s="69">
        <v>0</v>
      </c>
      <c r="DC31" s="69">
        <v>3328397</v>
      </c>
      <c r="DD31" s="69">
        <v>14005</v>
      </c>
      <c r="DE31" s="69">
        <v>3342402</v>
      </c>
      <c r="DF31" s="69">
        <v>0</v>
      </c>
      <c r="DG31" s="69">
        <v>1119451</v>
      </c>
      <c r="DH31" s="69">
        <v>17729</v>
      </c>
      <c r="DI31" s="69">
        <v>1137180</v>
      </c>
      <c r="DJ31" s="69">
        <v>0</v>
      </c>
      <c r="DK31" s="69">
        <v>0</v>
      </c>
      <c r="DL31" s="69">
        <v>1114564</v>
      </c>
      <c r="DM31" s="69">
        <v>5371</v>
      </c>
      <c r="DN31" s="69">
        <v>1119935</v>
      </c>
      <c r="DO31" s="69">
        <v>0</v>
      </c>
      <c r="DP31" s="69">
        <v>66565</v>
      </c>
      <c r="DQ31" s="69">
        <v>0</v>
      </c>
      <c r="DR31" s="69">
        <v>66565</v>
      </c>
      <c r="DS31" s="69">
        <v>0</v>
      </c>
      <c r="DT31" s="69">
        <v>0</v>
      </c>
      <c r="DU31" s="69">
        <v>66565</v>
      </c>
      <c r="DV31" s="69">
        <v>0</v>
      </c>
      <c r="DW31" s="69">
        <v>66565</v>
      </c>
      <c r="DX31" s="69">
        <v>0</v>
      </c>
      <c r="DY31" s="69">
        <v>0</v>
      </c>
      <c r="DZ31" s="69">
        <v>0</v>
      </c>
      <c r="EA31" s="69">
        <v>203112</v>
      </c>
      <c r="EB31" s="69">
        <v>0</v>
      </c>
      <c r="EC31" s="69">
        <v>0</v>
      </c>
      <c r="ED31" s="69">
        <v>0</v>
      </c>
      <c r="EE31" s="69">
        <v>0</v>
      </c>
      <c r="EF31" s="69">
        <v>191587</v>
      </c>
      <c r="EG31" s="69">
        <v>0</v>
      </c>
      <c r="EH31" s="69">
        <v>0</v>
      </c>
      <c r="EI31" s="69">
        <v>0</v>
      </c>
      <c r="EJ31" s="69">
        <v>13161</v>
      </c>
      <c r="EK31" s="69">
        <v>0</v>
      </c>
      <c r="EL31" s="69">
        <v>0</v>
      </c>
      <c r="EM31" s="69">
        <v>0</v>
      </c>
      <c r="EN31" s="69">
        <v>0</v>
      </c>
      <c r="EO31" s="69">
        <v>13161</v>
      </c>
      <c r="EP31" s="69">
        <v>0</v>
      </c>
      <c r="EQ31" s="69">
        <v>179636</v>
      </c>
      <c r="ER31" s="69">
        <v>10315</v>
      </c>
      <c r="ES31" s="69">
        <v>189951</v>
      </c>
      <c r="ET31" s="69">
        <v>0</v>
      </c>
      <c r="EU31" s="69">
        <v>0</v>
      </c>
      <c r="EV31" s="69">
        <v>175841</v>
      </c>
      <c r="EW31" s="69">
        <v>2585</v>
      </c>
      <c r="EX31" s="69">
        <v>178426</v>
      </c>
      <c r="EY31" s="69">
        <v>0</v>
      </c>
      <c r="EZ31" s="69">
        <v>1209810</v>
      </c>
      <c r="FA31" s="69">
        <v>0</v>
      </c>
      <c r="FB31" s="69">
        <v>1209810</v>
      </c>
      <c r="FC31" s="69">
        <v>0</v>
      </c>
      <c r="FD31" s="69">
        <v>0</v>
      </c>
      <c r="FE31" s="69">
        <v>1209810</v>
      </c>
      <c r="FF31" s="69">
        <v>0</v>
      </c>
      <c r="FG31" s="69">
        <v>1209810</v>
      </c>
      <c r="FH31" s="69">
        <v>0</v>
      </c>
      <c r="FI31" s="69">
        <v>0</v>
      </c>
      <c r="FJ31" s="69">
        <v>0</v>
      </c>
      <c r="FK31" s="69">
        <v>0</v>
      </c>
      <c r="FL31" s="69">
        <v>0</v>
      </c>
      <c r="FM31" s="69">
        <v>0</v>
      </c>
      <c r="FN31" s="69">
        <v>0</v>
      </c>
      <c r="FO31" s="69">
        <v>0</v>
      </c>
      <c r="FP31" s="69">
        <v>0</v>
      </c>
      <c r="FQ31" s="69">
        <v>0</v>
      </c>
      <c r="FR31" s="69">
        <v>0</v>
      </c>
      <c r="FS31" s="69">
        <v>0</v>
      </c>
      <c r="FT31" s="69">
        <v>0</v>
      </c>
      <c r="FU31" s="69">
        <v>0</v>
      </c>
      <c r="FV31" s="69">
        <v>0</v>
      </c>
      <c r="FW31" s="69">
        <v>0</v>
      </c>
      <c r="FX31" s="69">
        <v>0</v>
      </c>
      <c r="FY31" s="69">
        <v>0</v>
      </c>
      <c r="FZ31" s="69">
        <v>0</v>
      </c>
      <c r="GA31" s="69">
        <v>0</v>
      </c>
      <c r="GB31" s="69">
        <v>0</v>
      </c>
      <c r="GC31" s="69">
        <v>0</v>
      </c>
      <c r="GD31" s="69">
        <v>0</v>
      </c>
      <c r="GE31" s="69">
        <v>0</v>
      </c>
      <c r="GF31" s="69">
        <v>0</v>
      </c>
      <c r="GG31" s="69">
        <v>0</v>
      </c>
      <c r="GH31" s="69">
        <v>0</v>
      </c>
      <c r="GI31" s="69">
        <v>0</v>
      </c>
      <c r="GJ31" s="69">
        <v>0</v>
      </c>
      <c r="GK31" s="69">
        <v>0</v>
      </c>
      <c r="GL31" s="69">
        <v>0</v>
      </c>
      <c r="GM31" s="69">
        <v>0</v>
      </c>
      <c r="GN31" s="69">
        <v>0</v>
      </c>
      <c r="GO31" s="69">
        <v>0</v>
      </c>
      <c r="GP31" s="69">
        <v>0</v>
      </c>
      <c r="GQ31" s="69">
        <v>0</v>
      </c>
      <c r="GR31" s="69">
        <v>0</v>
      </c>
      <c r="GS31" s="69">
        <v>0</v>
      </c>
      <c r="GT31" s="69">
        <v>0</v>
      </c>
      <c r="GU31" s="69">
        <v>0</v>
      </c>
      <c r="GV31" s="69">
        <v>0</v>
      </c>
      <c r="GW31" s="69">
        <v>0</v>
      </c>
      <c r="GX31" s="69">
        <v>0</v>
      </c>
      <c r="GY31" s="69">
        <v>0</v>
      </c>
      <c r="GZ31" s="69">
        <v>0</v>
      </c>
      <c r="HA31" s="69">
        <v>0</v>
      </c>
      <c r="HB31" s="69">
        <v>0</v>
      </c>
      <c r="HC31" s="69">
        <v>0</v>
      </c>
      <c r="HD31" s="69">
        <v>0</v>
      </c>
      <c r="HE31" s="69">
        <v>0</v>
      </c>
      <c r="HF31" s="69">
        <v>0</v>
      </c>
      <c r="HG31" s="69">
        <v>0</v>
      </c>
      <c r="HH31" s="69">
        <v>0</v>
      </c>
      <c r="HI31" s="69">
        <v>0</v>
      </c>
      <c r="HJ31" s="69">
        <v>0</v>
      </c>
    </row>
    <row r="32" spans="1:218">
      <c r="A32" s="12" t="str">
        <f>T("272248")</f>
        <v>272248</v>
      </c>
      <c r="B32" s="12" t="s">
        <v>20</v>
      </c>
      <c r="C32" s="69">
        <v>16830620</v>
      </c>
      <c r="D32" s="69">
        <v>266932</v>
      </c>
      <c r="E32" s="69">
        <v>17112038</v>
      </c>
      <c r="F32" s="69">
        <v>414661</v>
      </c>
      <c r="G32" s="69">
        <v>0</v>
      </c>
      <c r="H32" s="69">
        <v>16705406</v>
      </c>
      <c r="I32" s="69">
        <v>122967</v>
      </c>
      <c r="J32" s="69">
        <v>16842859</v>
      </c>
      <c r="K32" s="69">
        <v>414051</v>
      </c>
      <c r="L32" s="69">
        <v>16830620</v>
      </c>
      <c r="M32" s="69">
        <v>266932</v>
      </c>
      <c r="N32" s="69">
        <v>17112038</v>
      </c>
      <c r="O32" s="69">
        <v>414661</v>
      </c>
      <c r="P32" s="69">
        <v>0</v>
      </c>
      <c r="Q32" s="69">
        <v>16705406</v>
      </c>
      <c r="R32" s="69">
        <v>122967</v>
      </c>
      <c r="S32" s="69">
        <v>16842859</v>
      </c>
      <c r="T32" s="69">
        <v>414051</v>
      </c>
      <c r="U32" s="69">
        <v>6826907</v>
      </c>
      <c r="V32" s="69">
        <v>175786</v>
      </c>
      <c r="W32" s="69">
        <v>7002693</v>
      </c>
      <c r="X32" s="69">
        <v>414661</v>
      </c>
      <c r="Y32" s="69">
        <v>0</v>
      </c>
      <c r="Z32" s="69">
        <v>6747582</v>
      </c>
      <c r="AA32" s="69">
        <v>75388</v>
      </c>
      <c r="AB32" s="69">
        <v>6822970</v>
      </c>
      <c r="AC32" s="69">
        <v>414051</v>
      </c>
      <c r="AD32" s="69">
        <v>153276</v>
      </c>
      <c r="AE32" s="69">
        <v>5111</v>
      </c>
      <c r="AF32" s="69">
        <v>158387</v>
      </c>
      <c r="AG32" s="69">
        <v>0</v>
      </c>
      <c r="AH32" s="69">
        <v>0</v>
      </c>
      <c r="AI32" s="69">
        <v>150929</v>
      </c>
      <c r="AJ32" s="69">
        <v>2240</v>
      </c>
      <c r="AK32" s="69">
        <v>153169</v>
      </c>
      <c r="AL32" s="69">
        <v>0</v>
      </c>
      <c r="AM32" s="69">
        <v>4850490</v>
      </c>
      <c r="AN32" s="69">
        <v>161718</v>
      </c>
      <c r="AO32" s="69">
        <v>5012208</v>
      </c>
      <c r="AP32" s="69">
        <v>0</v>
      </c>
      <c r="AQ32" s="69">
        <v>0</v>
      </c>
      <c r="AR32" s="69">
        <v>4776200</v>
      </c>
      <c r="AS32" s="69">
        <v>70903</v>
      </c>
      <c r="AT32" s="69">
        <v>4847103</v>
      </c>
      <c r="AU32" s="69">
        <v>0</v>
      </c>
      <c r="AV32" s="69">
        <v>26403</v>
      </c>
      <c r="AW32" s="69">
        <v>0</v>
      </c>
      <c r="AX32" s="69">
        <v>26403</v>
      </c>
      <c r="AY32" s="69">
        <v>0</v>
      </c>
      <c r="AZ32" s="69">
        <v>0</v>
      </c>
      <c r="BA32" s="69">
        <v>26403</v>
      </c>
      <c r="BB32" s="69">
        <v>0</v>
      </c>
      <c r="BC32" s="69">
        <v>26403</v>
      </c>
      <c r="BD32" s="69">
        <v>0</v>
      </c>
      <c r="BE32" s="69">
        <v>371826</v>
      </c>
      <c r="BF32" s="69">
        <v>1827</v>
      </c>
      <c r="BG32" s="69">
        <v>373653</v>
      </c>
      <c r="BH32" s="69">
        <v>0</v>
      </c>
      <c r="BI32" s="69">
        <v>0</v>
      </c>
      <c r="BJ32" s="69">
        <v>371277</v>
      </c>
      <c r="BK32" s="69">
        <v>458</v>
      </c>
      <c r="BL32" s="69">
        <v>371735</v>
      </c>
      <c r="BM32" s="69">
        <v>0</v>
      </c>
      <c r="BN32" s="69">
        <v>1451315</v>
      </c>
      <c r="BO32" s="69">
        <v>7130</v>
      </c>
      <c r="BP32" s="69">
        <v>1458445</v>
      </c>
      <c r="BQ32" s="69">
        <v>414661</v>
      </c>
      <c r="BR32" s="69">
        <v>0</v>
      </c>
      <c r="BS32" s="69">
        <v>1449176</v>
      </c>
      <c r="BT32" s="69">
        <v>1787</v>
      </c>
      <c r="BU32" s="69">
        <v>1450963</v>
      </c>
      <c r="BV32" s="69">
        <v>414051</v>
      </c>
      <c r="BW32" s="69">
        <v>9072167</v>
      </c>
      <c r="BX32" s="69">
        <v>83719</v>
      </c>
      <c r="BY32" s="69">
        <v>9155886</v>
      </c>
      <c r="BZ32" s="69">
        <v>0</v>
      </c>
      <c r="CA32" s="69">
        <v>0</v>
      </c>
      <c r="CB32" s="69">
        <v>9029698</v>
      </c>
      <c r="CC32" s="69">
        <v>44502</v>
      </c>
      <c r="CD32" s="69">
        <v>9074200</v>
      </c>
      <c r="CE32" s="69">
        <v>0</v>
      </c>
      <c r="CF32" s="69">
        <v>9005180</v>
      </c>
      <c r="CG32" s="69">
        <v>83719</v>
      </c>
      <c r="CH32" s="69">
        <v>9088899</v>
      </c>
      <c r="CI32" s="69">
        <v>0</v>
      </c>
      <c r="CJ32" s="69">
        <v>0</v>
      </c>
      <c r="CK32" s="69">
        <v>8962711</v>
      </c>
      <c r="CL32" s="69">
        <v>44502</v>
      </c>
      <c r="CM32" s="69">
        <v>9007213</v>
      </c>
      <c r="CN32" s="69">
        <v>0</v>
      </c>
      <c r="CO32" s="69">
        <v>4065262</v>
      </c>
      <c r="CP32" s="69">
        <v>37794</v>
      </c>
      <c r="CQ32" s="69">
        <v>4103056</v>
      </c>
      <c r="CR32" s="69">
        <v>0</v>
      </c>
      <c r="CS32" s="69">
        <v>0</v>
      </c>
      <c r="CT32" s="69">
        <v>4046089</v>
      </c>
      <c r="CU32" s="69">
        <v>20091</v>
      </c>
      <c r="CV32" s="69">
        <v>4066180</v>
      </c>
      <c r="CW32" s="69">
        <v>0</v>
      </c>
      <c r="CX32" s="69">
        <v>2950296</v>
      </c>
      <c r="CY32" s="69">
        <v>27428</v>
      </c>
      <c r="CZ32" s="69">
        <v>2977724</v>
      </c>
      <c r="DA32" s="69">
        <v>0</v>
      </c>
      <c r="DB32" s="69">
        <v>0</v>
      </c>
      <c r="DC32" s="69">
        <v>2936382</v>
      </c>
      <c r="DD32" s="69">
        <v>14579</v>
      </c>
      <c r="DE32" s="69">
        <v>2950961</v>
      </c>
      <c r="DF32" s="69">
        <v>0</v>
      </c>
      <c r="DG32" s="69">
        <v>1989622</v>
      </c>
      <c r="DH32" s="69">
        <v>18497</v>
      </c>
      <c r="DI32" s="69">
        <v>2008119</v>
      </c>
      <c r="DJ32" s="69">
        <v>0</v>
      </c>
      <c r="DK32" s="69">
        <v>0</v>
      </c>
      <c r="DL32" s="69">
        <v>1980240</v>
      </c>
      <c r="DM32" s="69">
        <v>9832</v>
      </c>
      <c r="DN32" s="69">
        <v>1990072</v>
      </c>
      <c r="DO32" s="69">
        <v>0</v>
      </c>
      <c r="DP32" s="69">
        <v>66987</v>
      </c>
      <c r="DQ32" s="69">
        <v>0</v>
      </c>
      <c r="DR32" s="69">
        <v>66987</v>
      </c>
      <c r="DS32" s="69">
        <v>0</v>
      </c>
      <c r="DT32" s="69">
        <v>0</v>
      </c>
      <c r="DU32" s="69">
        <v>66987</v>
      </c>
      <c r="DV32" s="69">
        <v>0</v>
      </c>
      <c r="DW32" s="69">
        <v>66987</v>
      </c>
      <c r="DX32" s="69">
        <v>0</v>
      </c>
      <c r="DY32" s="69">
        <v>0</v>
      </c>
      <c r="DZ32" s="69">
        <v>0</v>
      </c>
      <c r="EA32" s="69">
        <v>160723</v>
      </c>
      <c r="EB32" s="69">
        <v>0</v>
      </c>
      <c r="EC32" s="69">
        <v>0</v>
      </c>
      <c r="ED32" s="69">
        <v>0</v>
      </c>
      <c r="EE32" s="69">
        <v>0</v>
      </c>
      <c r="EF32" s="69">
        <v>152953</v>
      </c>
      <c r="EG32" s="69">
        <v>0</v>
      </c>
      <c r="EH32" s="69">
        <v>0</v>
      </c>
      <c r="EI32" s="69">
        <v>0</v>
      </c>
      <c r="EJ32" s="69">
        <v>14486</v>
      </c>
      <c r="EK32" s="69">
        <v>0</v>
      </c>
      <c r="EL32" s="69">
        <v>0</v>
      </c>
      <c r="EM32" s="69">
        <v>0</v>
      </c>
      <c r="EN32" s="69">
        <v>0</v>
      </c>
      <c r="EO32" s="69">
        <v>14486</v>
      </c>
      <c r="EP32" s="69">
        <v>0</v>
      </c>
      <c r="EQ32" s="69">
        <v>138810</v>
      </c>
      <c r="ER32" s="69">
        <v>7427</v>
      </c>
      <c r="ES32" s="69">
        <v>146237</v>
      </c>
      <c r="ET32" s="69">
        <v>0</v>
      </c>
      <c r="EU32" s="69">
        <v>0</v>
      </c>
      <c r="EV32" s="69">
        <v>135390</v>
      </c>
      <c r="EW32" s="69">
        <v>3077</v>
      </c>
      <c r="EX32" s="69">
        <v>138467</v>
      </c>
      <c r="EY32" s="69">
        <v>0</v>
      </c>
      <c r="EZ32" s="69">
        <v>792736</v>
      </c>
      <c r="FA32" s="69">
        <v>0</v>
      </c>
      <c r="FB32" s="69">
        <v>792736</v>
      </c>
      <c r="FC32" s="69">
        <v>0</v>
      </c>
      <c r="FD32" s="69">
        <v>0</v>
      </c>
      <c r="FE32" s="69">
        <v>792736</v>
      </c>
      <c r="FF32" s="69">
        <v>0</v>
      </c>
      <c r="FG32" s="69">
        <v>792736</v>
      </c>
      <c r="FH32" s="69">
        <v>0</v>
      </c>
      <c r="FI32" s="69">
        <v>0</v>
      </c>
      <c r="FJ32" s="69">
        <v>0</v>
      </c>
      <c r="FK32" s="69">
        <v>0</v>
      </c>
      <c r="FL32" s="69">
        <v>0</v>
      </c>
      <c r="FM32" s="69">
        <v>0</v>
      </c>
      <c r="FN32" s="69">
        <v>0</v>
      </c>
      <c r="FO32" s="69">
        <v>0</v>
      </c>
      <c r="FP32" s="69">
        <v>0</v>
      </c>
      <c r="FQ32" s="69">
        <v>0</v>
      </c>
      <c r="FR32" s="69">
        <v>0</v>
      </c>
      <c r="FS32" s="69">
        <v>0</v>
      </c>
      <c r="FT32" s="69">
        <v>0</v>
      </c>
      <c r="FU32" s="69">
        <v>0</v>
      </c>
      <c r="FV32" s="69">
        <v>0</v>
      </c>
      <c r="FW32" s="69">
        <v>0</v>
      </c>
      <c r="FX32" s="69">
        <v>0</v>
      </c>
      <c r="FY32" s="69">
        <v>0</v>
      </c>
      <c r="FZ32" s="69">
        <v>0</v>
      </c>
      <c r="GA32" s="69">
        <v>0</v>
      </c>
      <c r="GB32" s="69">
        <v>0</v>
      </c>
      <c r="GC32" s="69">
        <v>0</v>
      </c>
      <c r="GD32" s="69">
        <v>0</v>
      </c>
      <c r="GE32" s="69">
        <v>0</v>
      </c>
      <c r="GF32" s="69">
        <v>0</v>
      </c>
      <c r="GG32" s="69">
        <v>0</v>
      </c>
      <c r="GH32" s="69">
        <v>0</v>
      </c>
      <c r="GI32" s="69">
        <v>0</v>
      </c>
      <c r="GJ32" s="69">
        <v>0</v>
      </c>
      <c r="GK32" s="69">
        <v>0</v>
      </c>
      <c r="GL32" s="69">
        <v>0</v>
      </c>
      <c r="GM32" s="69">
        <v>0</v>
      </c>
      <c r="GN32" s="69">
        <v>0</v>
      </c>
      <c r="GO32" s="69">
        <v>0</v>
      </c>
      <c r="GP32" s="69">
        <v>0</v>
      </c>
      <c r="GQ32" s="69">
        <v>0</v>
      </c>
      <c r="GR32" s="69">
        <v>0</v>
      </c>
      <c r="GS32" s="69">
        <v>0</v>
      </c>
      <c r="GT32" s="69">
        <v>0</v>
      </c>
      <c r="GU32" s="69">
        <v>0</v>
      </c>
      <c r="GV32" s="69">
        <v>0</v>
      </c>
      <c r="GW32" s="69">
        <v>0</v>
      </c>
      <c r="GX32" s="69">
        <v>0</v>
      </c>
      <c r="GY32" s="69">
        <v>0</v>
      </c>
      <c r="GZ32" s="69">
        <v>0</v>
      </c>
      <c r="HA32" s="69">
        <v>0</v>
      </c>
      <c r="HB32" s="69">
        <v>0</v>
      </c>
      <c r="HC32" s="69">
        <v>0</v>
      </c>
      <c r="HD32" s="69">
        <v>0</v>
      </c>
      <c r="HE32" s="69">
        <v>0</v>
      </c>
      <c r="HF32" s="69">
        <v>0</v>
      </c>
      <c r="HG32" s="69">
        <v>0</v>
      </c>
      <c r="HH32" s="69">
        <v>0</v>
      </c>
      <c r="HI32" s="69">
        <v>0</v>
      </c>
      <c r="HJ32" s="69">
        <v>0</v>
      </c>
    </row>
    <row r="33" spans="1:218">
      <c r="A33" s="12" t="str">
        <f>T("272256")</f>
        <v>272256</v>
      </c>
      <c r="B33" s="12" t="s">
        <v>25</v>
      </c>
      <c r="C33" s="69">
        <v>9466511</v>
      </c>
      <c r="D33" s="69">
        <v>168316</v>
      </c>
      <c r="E33" s="69">
        <v>9638843</v>
      </c>
      <c r="F33" s="69">
        <v>73473</v>
      </c>
      <c r="G33" s="69">
        <v>0</v>
      </c>
      <c r="H33" s="69">
        <v>9411711</v>
      </c>
      <c r="I33" s="69">
        <v>64428</v>
      </c>
      <c r="J33" s="69">
        <v>9480155</v>
      </c>
      <c r="K33" s="69">
        <v>73253</v>
      </c>
      <c r="L33" s="69">
        <v>9466511</v>
      </c>
      <c r="M33" s="69">
        <v>168316</v>
      </c>
      <c r="N33" s="69">
        <v>9638843</v>
      </c>
      <c r="O33" s="69">
        <v>73473</v>
      </c>
      <c r="P33" s="69">
        <v>0</v>
      </c>
      <c r="Q33" s="69">
        <v>9411711</v>
      </c>
      <c r="R33" s="69">
        <v>64428</v>
      </c>
      <c r="S33" s="69">
        <v>9480155</v>
      </c>
      <c r="T33" s="69">
        <v>73253</v>
      </c>
      <c r="U33" s="69">
        <v>3858325</v>
      </c>
      <c r="V33" s="69">
        <v>81731</v>
      </c>
      <c r="W33" s="69">
        <v>3940056</v>
      </c>
      <c r="X33" s="69">
        <v>73473</v>
      </c>
      <c r="Y33" s="69">
        <v>0</v>
      </c>
      <c r="Z33" s="69">
        <v>3824986</v>
      </c>
      <c r="AA33" s="69">
        <v>33560</v>
      </c>
      <c r="AB33" s="69">
        <v>3858546</v>
      </c>
      <c r="AC33" s="69">
        <v>73253</v>
      </c>
      <c r="AD33" s="69">
        <v>94949</v>
      </c>
      <c r="AE33" s="69">
        <v>1706</v>
      </c>
      <c r="AF33" s="69">
        <v>96655</v>
      </c>
      <c r="AG33" s="69">
        <v>0</v>
      </c>
      <c r="AH33" s="69">
        <v>0</v>
      </c>
      <c r="AI33" s="69">
        <v>94052</v>
      </c>
      <c r="AJ33" s="69">
        <v>926</v>
      </c>
      <c r="AK33" s="69">
        <v>94978</v>
      </c>
      <c r="AL33" s="69">
        <v>0</v>
      </c>
      <c r="AM33" s="69">
        <v>3227796</v>
      </c>
      <c r="AN33" s="69">
        <v>57979</v>
      </c>
      <c r="AO33" s="69">
        <v>3285775</v>
      </c>
      <c r="AP33" s="69">
        <v>0</v>
      </c>
      <c r="AQ33" s="69">
        <v>0</v>
      </c>
      <c r="AR33" s="69">
        <v>3196771</v>
      </c>
      <c r="AS33" s="69">
        <v>31478</v>
      </c>
      <c r="AT33" s="69">
        <v>3228249</v>
      </c>
      <c r="AU33" s="69">
        <v>0</v>
      </c>
      <c r="AV33" s="69">
        <v>25977</v>
      </c>
      <c r="AW33" s="69">
        <v>0</v>
      </c>
      <c r="AX33" s="69">
        <v>25977</v>
      </c>
      <c r="AY33" s="69">
        <v>0</v>
      </c>
      <c r="AZ33" s="69">
        <v>0</v>
      </c>
      <c r="BA33" s="69">
        <v>25977</v>
      </c>
      <c r="BB33" s="69">
        <v>0</v>
      </c>
      <c r="BC33" s="69">
        <v>25977</v>
      </c>
      <c r="BD33" s="69">
        <v>0</v>
      </c>
      <c r="BE33" s="69">
        <v>165259</v>
      </c>
      <c r="BF33" s="69">
        <v>6802</v>
      </c>
      <c r="BG33" s="69">
        <v>172061</v>
      </c>
      <c r="BH33" s="69">
        <v>0</v>
      </c>
      <c r="BI33" s="69">
        <v>0</v>
      </c>
      <c r="BJ33" s="69">
        <v>164821</v>
      </c>
      <c r="BK33" s="69">
        <v>357</v>
      </c>
      <c r="BL33" s="69">
        <v>165178</v>
      </c>
      <c r="BM33" s="69">
        <v>0</v>
      </c>
      <c r="BN33" s="69">
        <v>370321</v>
      </c>
      <c r="BO33" s="69">
        <v>15244</v>
      </c>
      <c r="BP33" s="69">
        <v>385565</v>
      </c>
      <c r="BQ33" s="69">
        <v>73473</v>
      </c>
      <c r="BR33" s="69">
        <v>0</v>
      </c>
      <c r="BS33" s="69">
        <v>369342</v>
      </c>
      <c r="BT33" s="69">
        <v>799</v>
      </c>
      <c r="BU33" s="69">
        <v>370141</v>
      </c>
      <c r="BV33" s="69">
        <v>73253</v>
      </c>
      <c r="BW33" s="69">
        <v>5141958</v>
      </c>
      <c r="BX33" s="69">
        <v>79245</v>
      </c>
      <c r="BY33" s="69">
        <v>5221203</v>
      </c>
      <c r="BZ33" s="69">
        <v>0</v>
      </c>
      <c r="CA33" s="69">
        <v>0</v>
      </c>
      <c r="CB33" s="69">
        <v>5122653</v>
      </c>
      <c r="CC33" s="69">
        <v>29216</v>
      </c>
      <c r="CD33" s="69">
        <v>5151869</v>
      </c>
      <c r="CE33" s="69">
        <v>0</v>
      </c>
      <c r="CF33" s="69">
        <v>5080169</v>
      </c>
      <c r="CG33" s="69">
        <v>79245</v>
      </c>
      <c r="CH33" s="69">
        <v>5159414</v>
      </c>
      <c r="CI33" s="69">
        <v>0</v>
      </c>
      <c r="CJ33" s="69">
        <v>0</v>
      </c>
      <c r="CK33" s="69">
        <v>5060864</v>
      </c>
      <c r="CL33" s="69">
        <v>29216</v>
      </c>
      <c r="CM33" s="69">
        <v>5090080</v>
      </c>
      <c r="CN33" s="69">
        <v>0</v>
      </c>
      <c r="CO33" s="69">
        <v>2270710</v>
      </c>
      <c r="CP33" s="69">
        <v>33378</v>
      </c>
      <c r="CQ33" s="69">
        <v>2304088</v>
      </c>
      <c r="CR33" s="69">
        <v>0</v>
      </c>
      <c r="CS33" s="69">
        <v>0</v>
      </c>
      <c r="CT33" s="69">
        <v>2262125</v>
      </c>
      <c r="CU33" s="69">
        <v>13072</v>
      </c>
      <c r="CV33" s="69">
        <v>2275197</v>
      </c>
      <c r="CW33" s="69">
        <v>0</v>
      </c>
      <c r="CX33" s="69">
        <v>1495695</v>
      </c>
      <c r="CY33" s="69">
        <v>21985</v>
      </c>
      <c r="CZ33" s="69">
        <v>1517680</v>
      </c>
      <c r="DA33" s="69">
        <v>0</v>
      </c>
      <c r="DB33" s="69">
        <v>0</v>
      </c>
      <c r="DC33" s="69">
        <v>1489949</v>
      </c>
      <c r="DD33" s="69">
        <v>8610</v>
      </c>
      <c r="DE33" s="69">
        <v>1498559</v>
      </c>
      <c r="DF33" s="69">
        <v>0</v>
      </c>
      <c r="DG33" s="69">
        <v>1313764</v>
      </c>
      <c r="DH33" s="69">
        <v>23882</v>
      </c>
      <c r="DI33" s="69">
        <v>1337646</v>
      </c>
      <c r="DJ33" s="69">
        <v>0</v>
      </c>
      <c r="DK33" s="69">
        <v>0</v>
      </c>
      <c r="DL33" s="69">
        <v>1308790</v>
      </c>
      <c r="DM33" s="69">
        <v>7534</v>
      </c>
      <c r="DN33" s="69">
        <v>1316324</v>
      </c>
      <c r="DO33" s="69">
        <v>0</v>
      </c>
      <c r="DP33" s="69">
        <v>61789</v>
      </c>
      <c r="DQ33" s="69">
        <v>0</v>
      </c>
      <c r="DR33" s="69">
        <v>61789</v>
      </c>
      <c r="DS33" s="69">
        <v>0</v>
      </c>
      <c r="DT33" s="69">
        <v>0</v>
      </c>
      <c r="DU33" s="69">
        <v>61789</v>
      </c>
      <c r="DV33" s="69">
        <v>0</v>
      </c>
      <c r="DW33" s="69">
        <v>61789</v>
      </c>
      <c r="DX33" s="69">
        <v>0</v>
      </c>
      <c r="DY33" s="69">
        <v>0</v>
      </c>
      <c r="DZ33" s="69">
        <v>0</v>
      </c>
      <c r="EA33" s="69">
        <v>96901</v>
      </c>
      <c r="EB33" s="69">
        <v>0</v>
      </c>
      <c r="EC33" s="69">
        <v>0</v>
      </c>
      <c r="ED33" s="69">
        <v>0</v>
      </c>
      <c r="EE33" s="69">
        <v>0</v>
      </c>
      <c r="EF33" s="69">
        <v>89057</v>
      </c>
      <c r="EG33" s="69">
        <v>0</v>
      </c>
      <c r="EH33" s="69">
        <v>0</v>
      </c>
      <c r="EI33" s="69">
        <v>0</v>
      </c>
      <c r="EJ33" s="69">
        <v>4016</v>
      </c>
      <c r="EK33" s="69">
        <v>0</v>
      </c>
      <c r="EL33" s="69">
        <v>0</v>
      </c>
      <c r="EM33" s="69">
        <v>0</v>
      </c>
      <c r="EN33" s="69">
        <v>0</v>
      </c>
      <c r="EO33" s="69">
        <v>4016</v>
      </c>
      <c r="EP33" s="69">
        <v>0</v>
      </c>
      <c r="EQ33" s="69">
        <v>85545</v>
      </c>
      <c r="ER33" s="69">
        <v>7340</v>
      </c>
      <c r="ES33" s="69">
        <v>92885</v>
      </c>
      <c r="ET33" s="69">
        <v>0</v>
      </c>
      <c r="EU33" s="69">
        <v>0</v>
      </c>
      <c r="EV33" s="69">
        <v>83389</v>
      </c>
      <c r="EW33" s="69">
        <v>1652</v>
      </c>
      <c r="EX33" s="69">
        <v>85041</v>
      </c>
      <c r="EY33" s="69">
        <v>0</v>
      </c>
      <c r="EZ33" s="69">
        <v>380683</v>
      </c>
      <c r="FA33" s="69">
        <v>0</v>
      </c>
      <c r="FB33" s="69">
        <v>380683</v>
      </c>
      <c r="FC33" s="69">
        <v>0</v>
      </c>
      <c r="FD33" s="69">
        <v>0</v>
      </c>
      <c r="FE33" s="69">
        <v>380683</v>
      </c>
      <c r="FF33" s="69">
        <v>0</v>
      </c>
      <c r="FG33" s="69">
        <v>380683</v>
      </c>
      <c r="FH33" s="69">
        <v>0</v>
      </c>
      <c r="FI33" s="69">
        <v>0</v>
      </c>
      <c r="FJ33" s="69">
        <v>0</v>
      </c>
      <c r="FK33" s="69">
        <v>0</v>
      </c>
      <c r="FL33" s="69">
        <v>0</v>
      </c>
      <c r="FM33" s="69">
        <v>0</v>
      </c>
      <c r="FN33" s="69">
        <v>0</v>
      </c>
      <c r="FO33" s="69">
        <v>0</v>
      </c>
      <c r="FP33" s="69">
        <v>0</v>
      </c>
      <c r="FQ33" s="69">
        <v>0</v>
      </c>
      <c r="FR33" s="69">
        <v>0</v>
      </c>
      <c r="FS33" s="69">
        <v>0</v>
      </c>
      <c r="FT33" s="69">
        <v>0</v>
      </c>
      <c r="FU33" s="69">
        <v>0</v>
      </c>
      <c r="FV33" s="69">
        <v>0</v>
      </c>
      <c r="FW33" s="69">
        <v>0</v>
      </c>
      <c r="FX33" s="69">
        <v>0</v>
      </c>
      <c r="FY33" s="69">
        <v>0</v>
      </c>
      <c r="FZ33" s="69">
        <v>0</v>
      </c>
      <c r="GA33" s="69">
        <v>0</v>
      </c>
      <c r="GB33" s="69">
        <v>0</v>
      </c>
      <c r="GC33" s="69">
        <v>0</v>
      </c>
      <c r="GD33" s="69">
        <v>0</v>
      </c>
      <c r="GE33" s="69">
        <v>0</v>
      </c>
      <c r="GF33" s="69">
        <v>0</v>
      </c>
      <c r="GG33" s="69">
        <v>0</v>
      </c>
      <c r="GH33" s="69">
        <v>0</v>
      </c>
      <c r="GI33" s="69">
        <v>0</v>
      </c>
      <c r="GJ33" s="69">
        <v>0</v>
      </c>
      <c r="GK33" s="69">
        <v>0</v>
      </c>
      <c r="GL33" s="69">
        <v>0</v>
      </c>
      <c r="GM33" s="69">
        <v>0</v>
      </c>
      <c r="GN33" s="69">
        <v>0</v>
      </c>
      <c r="GO33" s="69">
        <v>0</v>
      </c>
      <c r="GP33" s="69">
        <v>0</v>
      </c>
      <c r="GQ33" s="69">
        <v>0</v>
      </c>
      <c r="GR33" s="69">
        <v>0</v>
      </c>
      <c r="GS33" s="69">
        <v>0</v>
      </c>
      <c r="GT33" s="69">
        <v>0</v>
      </c>
      <c r="GU33" s="69">
        <v>0</v>
      </c>
      <c r="GV33" s="69">
        <v>0</v>
      </c>
      <c r="GW33" s="69">
        <v>0</v>
      </c>
      <c r="GX33" s="69">
        <v>0</v>
      </c>
      <c r="GY33" s="69">
        <v>0</v>
      </c>
      <c r="GZ33" s="69">
        <v>0</v>
      </c>
      <c r="HA33" s="69">
        <v>0</v>
      </c>
      <c r="HB33" s="69">
        <v>0</v>
      </c>
      <c r="HC33" s="69">
        <v>0</v>
      </c>
      <c r="HD33" s="69">
        <v>0</v>
      </c>
      <c r="HE33" s="69">
        <v>0</v>
      </c>
      <c r="HF33" s="69">
        <v>0</v>
      </c>
      <c r="HG33" s="69">
        <v>0</v>
      </c>
      <c r="HH33" s="69">
        <v>0</v>
      </c>
      <c r="HI33" s="69">
        <v>0</v>
      </c>
      <c r="HJ33" s="69">
        <v>0</v>
      </c>
    </row>
    <row r="34" spans="1:218">
      <c r="A34" s="12" t="str">
        <f>T("272264")</f>
        <v>272264</v>
      </c>
      <c r="B34" s="12" t="s">
        <v>23</v>
      </c>
      <c r="C34" s="69">
        <v>7849837</v>
      </c>
      <c r="D34" s="69">
        <v>63645</v>
      </c>
      <c r="E34" s="69">
        <v>7919098</v>
      </c>
      <c r="F34" s="69">
        <v>84195</v>
      </c>
      <c r="G34" s="69">
        <v>0</v>
      </c>
      <c r="H34" s="69">
        <v>7813488</v>
      </c>
      <c r="I34" s="69">
        <v>40378</v>
      </c>
      <c r="J34" s="69">
        <v>7859482</v>
      </c>
      <c r="K34" s="69">
        <v>84111</v>
      </c>
      <c r="L34" s="69">
        <v>7849837</v>
      </c>
      <c r="M34" s="69">
        <v>63645</v>
      </c>
      <c r="N34" s="69">
        <v>7919098</v>
      </c>
      <c r="O34" s="69">
        <v>84195</v>
      </c>
      <c r="P34" s="69">
        <v>0</v>
      </c>
      <c r="Q34" s="69">
        <v>7813488</v>
      </c>
      <c r="R34" s="69">
        <v>40378</v>
      </c>
      <c r="S34" s="69">
        <v>7859482</v>
      </c>
      <c r="T34" s="69">
        <v>84111</v>
      </c>
      <c r="U34" s="69">
        <v>4069037</v>
      </c>
      <c r="V34" s="69">
        <v>32240</v>
      </c>
      <c r="W34" s="69">
        <v>4101277</v>
      </c>
      <c r="X34" s="69">
        <v>84195</v>
      </c>
      <c r="Y34" s="69">
        <v>0</v>
      </c>
      <c r="Z34" s="69">
        <v>4042306</v>
      </c>
      <c r="AA34" s="69">
        <v>28267</v>
      </c>
      <c r="AB34" s="69">
        <v>4070573</v>
      </c>
      <c r="AC34" s="69">
        <v>84111</v>
      </c>
      <c r="AD34" s="69">
        <v>105565</v>
      </c>
      <c r="AE34" s="69">
        <v>800</v>
      </c>
      <c r="AF34" s="69">
        <v>106365</v>
      </c>
      <c r="AG34" s="69">
        <v>0</v>
      </c>
      <c r="AH34" s="69">
        <v>0</v>
      </c>
      <c r="AI34" s="69">
        <v>104988</v>
      </c>
      <c r="AJ34" s="69">
        <v>728</v>
      </c>
      <c r="AK34" s="69">
        <v>105716</v>
      </c>
      <c r="AL34" s="69">
        <v>0</v>
      </c>
      <c r="AM34" s="69">
        <v>3510496</v>
      </c>
      <c r="AN34" s="69">
        <v>30110</v>
      </c>
      <c r="AO34" s="69">
        <v>3540606</v>
      </c>
      <c r="AP34" s="69">
        <v>0</v>
      </c>
      <c r="AQ34" s="69">
        <v>0</v>
      </c>
      <c r="AR34" s="69">
        <v>3484917</v>
      </c>
      <c r="AS34" s="69">
        <v>27434</v>
      </c>
      <c r="AT34" s="69">
        <v>3512351</v>
      </c>
      <c r="AU34" s="69">
        <v>0</v>
      </c>
      <c r="AV34" s="69">
        <v>23408</v>
      </c>
      <c r="AW34" s="69">
        <v>0</v>
      </c>
      <c r="AX34" s="69">
        <v>23408</v>
      </c>
      <c r="AY34" s="69">
        <v>0</v>
      </c>
      <c r="AZ34" s="69">
        <v>0</v>
      </c>
      <c r="BA34" s="69">
        <v>23408</v>
      </c>
      <c r="BB34" s="69">
        <v>0</v>
      </c>
      <c r="BC34" s="69">
        <v>23408</v>
      </c>
      <c r="BD34" s="69">
        <v>0</v>
      </c>
      <c r="BE34" s="69">
        <v>157954</v>
      </c>
      <c r="BF34" s="69">
        <v>953</v>
      </c>
      <c r="BG34" s="69">
        <v>158907</v>
      </c>
      <c r="BH34" s="69">
        <v>0</v>
      </c>
      <c r="BI34" s="69">
        <v>0</v>
      </c>
      <c r="BJ34" s="69">
        <v>157539</v>
      </c>
      <c r="BK34" s="69">
        <v>105</v>
      </c>
      <c r="BL34" s="69">
        <v>157644</v>
      </c>
      <c r="BM34" s="69">
        <v>0</v>
      </c>
      <c r="BN34" s="69">
        <v>295022</v>
      </c>
      <c r="BO34" s="69">
        <v>377</v>
      </c>
      <c r="BP34" s="69">
        <v>295399</v>
      </c>
      <c r="BQ34" s="69">
        <v>84195</v>
      </c>
      <c r="BR34" s="69">
        <v>0</v>
      </c>
      <c r="BS34" s="69">
        <v>294862</v>
      </c>
      <c r="BT34" s="69">
        <v>0</v>
      </c>
      <c r="BU34" s="69">
        <v>294862</v>
      </c>
      <c r="BV34" s="69">
        <v>84111</v>
      </c>
      <c r="BW34" s="69">
        <v>3227874</v>
      </c>
      <c r="BX34" s="69">
        <v>29097</v>
      </c>
      <c r="BY34" s="69">
        <v>3256971</v>
      </c>
      <c r="BZ34" s="69">
        <v>0</v>
      </c>
      <c r="CA34" s="69">
        <v>0</v>
      </c>
      <c r="CB34" s="69">
        <v>3219666</v>
      </c>
      <c r="CC34" s="69">
        <v>10938</v>
      </c>
      <c r="CD34" s="69">
        <v>3230604</v>
      </c>
      <c r="CE34" s="69">
        <v>0</v>
      </c>
      <c r="CF34" s="69">
        <v>3194867</v>
      </c>
      <c r="CG34" s="69">
        <v>29097</v>
      </c>
      <c r="CH34" s="69">
        <v>3223964</v>
      </c>
      <c r="CI34" s="69">
        <v>0</v>
      </c>
      <c r="CJ34" s="69">
        <v>0</v>
      </c>
      <c r="CK34" s="69">
        <v>3186659</v>
      </c>
      <c r="CL34" s="69">
        <v>10938</v>
      </c>
      <c r="CM34" s="69">
        <v>3197597</v>
      </c>
      <c r="CN34" s="69">
        <v>0</v>
      </c>
      <c r="CO34" s="69">
        <v>1239688</v>
      </c>
      <c r="CP34" s="69">
        <v>13214</v>
      </c>
      <c r="CQ34" s="69">
        <v>1252902</v>
      </c>
      <c r="CR34" s="69">
        <v>0</v>
      </c>
      <c r="CS34" s="69">
        <v>0</v>
      </c>
      <c r="CT34" s="69">
        <v>1237225</v>
      </c>
      <c r="CU34" s="69">
        <v>5001</v>
      </c>
      <c r="CV34" s="69">
        <v>1242226</v>
      </c>
      <c r="CW34" s="69">
        <v>0</v>
      </c>
      <c r="CX34" s="69">
        <v>1580999</v>
      </c>
      <c r="CY34" s="69">
        <v>15684</v>
      </c>
      <c r="CZ34" s="69">
        <v>1596683</v>
      </c>
      <c r="DA34" s="69">
        <v>0</v>
      </c>
      <c r="DB34" s="69">
        <v>0</v>
      </c>
      <c r="DC34" s="69">
        <v>1577858</v>
      </c>
      <c r="DD34" s="69">
        <v>5937</v>
      </c>
      <c r="DE34" s="69">
        <v>1583795</v>
      </c>
      <c r="DF34" s="69">
        <v>0</v>
      </c>
      <c r="DG34" s="69">
        <v>374180</v>
      </c>
      <c r="DH34" s="69">
        <v>199</v>
      </c>
      <c r="DI34" s="69">
        <v>374379</v>
      </c>
      <c r="DJ34" s="69">
        <v>0</v>
      </c>
      <c r="DK34" s="69">
        <v>0</v>
      </c>
      <c r="DL34" s="69">
        <v>371576</v>
      </c>
      <c r="DM34" s="69">
        <v>0</v>
      </c>
      <c r="DN34" s="69">
        <v>371576</v>
      </c>
      <c r="DO34" s="69">
        <v>0</v>
      </c>
      <c r="DP34" s="69">
        <v>33007</v>
      </c>
      <c r="DQ34" s="69">
        <v>0</v>
      </c>
      <c r="DR34" s="69">
        <v>33007</v>
      </c>
      <c r="DS34" s="69">
        <v>0</v>
      </c>
      <c r="DT34" s="69">
        <v>0</v>
      </c>
      <c r="DU34" s="69">
        <v>33007</v>
      </c>
      <c r="DV34" s="69">
        <v>0</v>
      </c>
      <c r="DW34" s="69">
        <v>33007</v>
      </c>
      <c r="DX34" s="69">
        <v>0</v>
      </c>
      <c r="DY34" s="69">
        <v>0</v>
      </c>
      <c r="DZ34" s="69">
        <v>0</v>
      </c>
      <c r="EA34" s="69">
        <v>115944</v>
      </c>
      <c r="EB34" s="69">
        <v>0</v>
      </c>
      <c r="EC34" s="69">
        <v>0</v>
      </c>
      <c r="ED34" s="69">
        <v>0</v>
      </c>
      <c r="EE34" s="69">
        <v>0</v>
      </c>
      <c r="EF34" s="69">
        <v>113399</v>
      </c>
      <c r="EG34" s="69">
        <v>0</v>
      </c>
      <c r="EH34" s="69">
        <v>0</v>
      </c>
      <c r="EI34" s="69">
        <v>0</v>
      </c>
      <c r="EJ34" s="69">
        <v>5616</v>
      </c>
      <c r="EK34" s="69">
        <v>0</v>
      </c>
      <c r="EL34" s="69">
        <v>0</v>
      </c>
      <c r="EM34" s="69">
        <v>0</v>
      </c>
      <c r="EN34" s="69">
        <v>0</v>
      </c>
      <c r="EO34" s="69">
        <v>5616</v>
      </c>
      <c r="EP34" s="69">
        <v>0</v>
      </c>
      <c r="EQ34" s="69">
        <v>108020</v>
      </c>
      <c r="ER34" s="69">
        <v>2308</v>
      </c>
      <c r="ES34" s="69">
        <v>110328</v>
      </c>
      <c r="ET34" s="69">
        <v>0</v>
      </c>
      <c r="EU34" s="69">
        <v>0</v>
      </c>
      <c r="EV34" s="69">
        <v>106610</v>
      </c>
      <c r="EW34" s="69">
        <v>1173</v>
      </c>
      <c r="EX34" s="69">
        <v>107783</v>
      </c>
      <c r="EY34" s="69">
        <v>0</v>
      </c>
      <c r="EZ34" s="69">
        <v>444906</v>
      </c>
      <c r="FA34" s="69">
        <v>0</v>
      </c>
      <c r="FB34" s="69">
        <v>444906</v>
      </c>
      <c r="FC34" s="69">
        <v>0</v>
      </c>
      <c r="FD34" s="69">
        <v>0</v>
      </c>
      <c r="FE34" s="69">
        <v>444906</v>
      </c>
      <c r="FF34" s="69">
        <v>0</v>
      </c>
      <c r="FG34" s="69">
        <v>444906</v>
      </c>
      <c r="FH34" s="69">
        <v>0</v>
      </c>
      <c r="FI34" s="69">
        <v>0</v>
      </c>
      <c r="FJ34" s="69">
        <v>0</v>
      </c>
      <c r="FK34" s="69">
        <v>0</v>
      </c>
      <c r="FL34" s="69">
        <v>0</v>
      </c>
      <c r="FM34" s="69">
        <v>0</v>
      </c>
      <c r="FN34" s="69">
        <v>0</v>
      </c>
      <c r="FO34" s="69">
        <v>0</v>
      </c>
      <c r="FP34" s="69">
        <v>0</v>
      </c>
      <c r="FQ34" s="69">
        <v>0</v>
      </c>
      <c r="FR34" s="69">
        <v>0</v>
      </c>
      <c r="FS34" s="69">
        <v>0</v>
      </c>
      <c r="FT34" s="69">
        <v>0</v>
      </c>
      <c r="FU34" s="69">
        <v>0</v>
      </c>
      <c r="FV34" s="69">
        <v>0</v>
      </c>
      <c r="FW34" s="69">
        <v>0</v>
      </c>
      <c r="FX34" s="69">
        <v>0</v>
      </c>
      <c r="FY34" s="69">
        <v>0</v>
      </c>
      <c r="FZ34" s="69">
        <v>0</v>
      </c>
      <c r="GA34" s="69">
        <v>0</v>
      </c>
      <c r="GB34" s="69">
        <v>0</v>
      </c>
      <c r="GC34" s="69">
        <v>0</v>
      </c>
      <c r="GD34" s="69">
        <v>0</v>
      </c>
      <c r="GE34" s="69">
        <v>0</v>
      </c>
      <c r="GF34" s="69">
        <v>0</v>
      </c>
      <c r="GG34" s="69">
        <v>0</v>
      </c>
      <c r="GH34" s="69">
        <v>0</v>
      </c>
      <c r="GI34" s="69">
        <v>0</v>
      </c>
      <c r="GJ34" s="69">
        <v>0</v>
      </c>
      <c r="GK34" s="69">
        <v>0</v>
      </c>
      <c r="GL34" s="69">
        <v>0</v>
      </c>
      <c r="GM34" s="69">
        <v>0</v>
      </c>
      <c r="GN34" s="69">
        <v>0</v>
      </c>
      <c r="GO34" s="69">
        <v>0</v>
      </c>
      <c r="GP34" s="69">
        <v>0</v>
      </c>
      <c r="GQ34" s="69">
        <v>0</v>
      </c>
      <c r="GR34" s="69">
        <v>0</v>
      </c>
      <c r="GS34" s="69">
        <v>0</v>
      </c>
      <c r="GT34" s="69">
        <v>0</v>
      </c>
      <c r="GU34" s="69">
        <v>0</v>
      </c>
      <c r="GV34" s="69">
        <v>0</v>
      </c>
      <c r="GW34" s="69">
        <v>0</v>
      </c>
      <c r="GX34" s="69">
        <v>0</v>
      </c>
      <c r="GY34" s="69">
        <v>0</v>
      </c>
      <c r="GZ34" s="69">
        <v>0</v>
      </c>
      <c r="HA34" s="69">
        <v>0</v>
      </c>
      <c r="HB34" s="69">
        <v>0</v>
      </c>
      <c r="HC34" s="69">
        <v>0</v>
      </c>
      <c r="HD34" s="69">
        <v>0</v>
      </c>
      <c r="HE34" s="69">
        <v>0</v>
      </c>
      <c r="HF34" s="69">
        <v>0</v>
      </c>
      <c r="HG34" s="69">
        <v>0</v>
      </c>
      <c r="HH34" s="69">
        <v>0</v>
      </c>
      <c r="HI34" s="69">
        <v>0</v>
      </c>
      <c r="HJ34" s="69">
        <v>0</v>
      </c>
    </row>
    <row r="35" spans="1:218">
      <c r="A35" s="12" t="str">
        <f>T("272272")</f>
        <v>272272</v>
      </c>
      <c r="B35" s="12" t="s">
        <v>10</v>
      </c>
      <c r="C35" s="69">
        <v>70248992</v>
      </c>
      <c r="D35" s="69">
        <v>773224</v>
      </c>
      <c r="E35" s="69">
        <v>71073802</v>
      </c>
      <c r="F35" s="69">
        <v>1173007</v>
      </c>
      <c r="G35" s="69">
        <v>0</v>
      </c>
      <c r="H35" s="69">
        <v>69857763</v>
      </c>
      <c r="I35" s="69">
        <v>302022</v>
      </c>
      <c r="J35" s="69">
        <v>70211371</v>
      </c>
      <c r="K35" s="69">
        <v>1173007</v>
      </c>
      <c r="L35" s="69">
        <v>70248992</v>
      </c>
      <c r="M35" s="69">
        <v>773224</v>
      </c>
      <c r="N35" s="69">
        <v>71073802</v>
      </c>
      <c r="O35" s="69">
        <v>1173007</v>
      </c>
      <c r="P35" s="69">
        <v>0</v>
      </c>
      <c r="Q35" s="69">
        <v>69857763</v>
      </c>
      <c r="R35" s="69">
        <v>302022</v>
      </c>
      <c r="S35" s="69">
        <v>70211371</v>
      </c>
      <c r="T35" s="69">
        <v>1173007</v>
      </c>
      <c r="U35" s="69">
        <v>31931316</v>
      </c>
      <c r="V35" s="69">
        <v>512191</v>
      </c>
      <c r="W35" s="69">
        <v>32443507</v>
      </c>
      <c r="X35" s="69">
        <v>1173007</v>
      </c>
      <c r="Y35" s="69">
        <v>0</v>
      </c>
      <c r="Z35" s="69">
        <v>31655510</v>
      </c>
      <c r="AA35" s="69">
        <v>195995</v>
      </c>
      <c r="AB35" s="69">
        <v>31851505</v>
      </c>
      <c r="AC35" s="69">
        <v>1173007</v>
      </c>
      <c r="AD35" s="69">
        <v>801331</v>
      </c>
      <c r="AE35" s="69">
        <v>13542</v>
      </c>
      <c r="AF35" s="69">
        <v>814873</v>
      </c>
      <c r="AG35" s="69">
        <v>0</v>
      </c>
      <c r="AH35" s="69">
        <v>0</v>
      </c>
      <c r="AI35" s="69">
        <v>792853</v>
      </c>
      <c r="AJ35" s="69">
        <v>5750</v>
      </c>
      <c r="AK35" s="69">
        <v>798603</v>
      </c>
      <c r="AL35" s="69">
        <v>0</v>
      </c>
      <c r="AM35" s="69">
        <v>25105823</v>
      </c>
      <c r="AN35" s="69">
        <v>424267</v>
      </c>
      <c r="AO35" s="69">
        <v>25530090</v>
      </c>
      <c r="AP35" s="69">
        <v>0</v>
      </c>
      <c r="AQ35" s="69">
        <v>0</v>
      </c>
      <c r="AR35" s="69">
        <v>24840193</v>
      </c>
      <c r="AS35" s="69">
        <v>180151</v>
      </c>
      <c r="AT35" s="69">
        <v>25020344</v>
      </c>
      <c r="AU35" s="69">
        <v>0</v>
      </c>
      <c r="AV35" s="69">
        <v>193517</v>
      </c>
      <c r="AW35" s="69">
        <v>0</v>
      </c>
      <c r="AX35" s="69">
        <v>193517</v>
      </c>
      <c r="AY35" s="69">
        <v>0</v>
      </c>
      <c r="AZ35" s="69">
        <v>0</v>
      </c>
      <c r="BA35" s="69">
        <v>193517</v>
      </c>
      <c r="BB35" s="69">
        <v>0</v>
      </c>
      <c r="BC35" s="69">
        <v>193517</v>
      </c>
      <c r="BD35" s="69">
        <v>0</v>
      </c>
      <c r="BE35" s="69">
        <v>1594143</v>
      </c>
      <c r="BF35" s="69">
        <v>18924</v>
      </c>
      <c r="BG35" s="69">
        <v>1613067</v>
      </c>
      <c r="BH35" s="69">
        <v>0</v>
      </c>
      <c r="BI35" s="69">
        <v>0</v>
      </c>
      <c r="BJ35" s="69">
        <v>1593694</v>
      </c>
      <c r="BK35" s="69">
        <v>2568</v>
      </c>
      <c r="BL35" s="69">
        <v>1596262</v>
      </c>
      <c r="BM35" s="69">
        <v>0</v>
      </c>
      <c r="BN35" s="69">
        <v>4430019</v>
      </c>
      <c r="BO35" s="69">
        <v>55458</v>
      </c>
      <c r="BP35" s="69">
        <v>4485477</v>
      </c>
      <c r="BQ35" s="69">
        <v>1173007</v>
      </c>
      <c r="BR35" s="69">
        <v>0</v>
      </c>
      <c r="BS35" s="69">
        <v>4428770</v>
      </c>
      <c r="BT35" s="69">
        <v>7526</v>
      </c>
      <c r="BU35" s="69">
        <v>4436296</v>
      </c>
      <c r="BV35" s="69">
        <v>1173007</v>
      </c>
      <c r="BW35" s="69">
        <v>32989405</v>
      </c>
      <c r="BX35" s="69">
        <v>223169</v>
      </c>
      <c r="BY35" s="69">
        <v>33212574</v>
      </c>
      <c r="BZ35" s="69">
        <v>0</v>
      </c>
      <c r="CA35" s="69">
        <v>0</v>
      </c>
      <c r="CB35" s="69">
        <v>32888171</v>
      </c>
      <c r="CC35" s="69">
        <v>97241</v>
      </c>
      <c r="CD35" s="69">
        <v>32985412</v>
      </c>
      <c r="CE35" s="69">
        <v>0</v>
      </c>
      <c r="CF35" s="69">
        <v>32652831</v>
      </c>
      <c r="CG35" s="69">
        <v>223169</v>
      </c>
      <c r="CH35" s="69">
        <v>32876000</v>
      </c>
      <c r="CI35" s="69">
        <v>0</v>
      </c>
      <c r="CJ35" s="69">
        <v>0</v>
      </c>
      <c r="CK35" s="69">
        <v>32551597</v>
      </c>
      <c r="CL35" s="69">
        <v>97241</v>
      </c>
      <c r="CM35" s="69">
        <v>32648838</v>
      </c>
      <c r="CN35" s="69">
        <v>0</v>
      </c>
      <c r="CO35" s="69">
        <v>15173471</v>
      </c>
      <c r="CP35" s="69">
        <v>112271</v>
      </c>
      <c r="CQ35" s="69">
        <v>15285742</v>
      </c>
      <c r="CR35" s="69">
        <v>0</v>
      </c>
      <c r="CS35" s="69">
        <v>0</v>
      </c>
      <c r="CT35" s="69">
        <v>15120985</v>
      </c>
      <c r="CU35" s="69">
        <v>47043</v>
      </c>
      <c r="CV35" s="69">
        <v>15168028</v>
      </c>
      <c r="CW35" s="69">
        <v>0</v>
      </c>
      <c r="CX35" s="69">
        <v>13437410</v>
      </c>
      <c r="CY35" s="69">
        <v>99425</v>
      </c>
      <c r="CZ35" s="69">
        <v>13536835</v>
      </c>
      <c r="DA35" s="69">
        <v>0</v>
      </c>
      <c r="DB35" s="69">
        <v>0</v>
      </c>
      <c r="DC35" s="69">
        <v>13390929</v>
      </c>
      <c r="DD35" s="69">
        <v>41661</v>
      </c>
      <c r="DE35" s="69">
        <v>13432590</v>
      </c>
      <c r="DF35" s="69">
        <v>0</v>
      </c>
      <c r="DG35" s="69">
        <v>4041950</v>
      </c>
      <c r="DH35" s="69">
        <v>11473</v>
      </c>
      <c r="DI35" s="69">
        <v>4053423</v>
      </c>
      <c r="DJ35" s="69">
        <v>0</v>
      </c>
      <c r="DK35" s="69">
        <v>0</v>
      </c>
      <c r="DL35" s="69">
        <v>4039683</v>
      </c>
      <c r="DM35" s="69">
        <v>8537</v>
      </c>
      <c r="DN35" s="69">
        <v>4048220</v>
      </c>
      <c r="DO35" s="69">
        <v>0</v>
      </c>
      <c r="DP35" s="69">
        <v>336574</v>
      </c>
      <c r="DQ35" s="69">
        <v>0</v>
      </c>
      <c r="DR35" s="69">
        <v>336574</v>
      </c>
      <c r="DS35" s="69">
        <v>0</v>
      </c>
      <c r="DT35" s="69">
        <v>0</v>
      </c>
      <c r="DU35" s="69">
        <v>336574</v>
      </c>
      <c r="DV35" s="69">
        <v>0</v>
      </c>
      <c r="DW35" s="69">
        <v>336574</v>
      </c>
      <c r="DX35" s="69">
        <v>0</v>
      </c>
      <c r="DY35" s="69">
        <v>0</v>
      </c>
      <c r="DZ35" s="69">
        <v>0</v>
      </c>
      <c r="EA35" s="69">
        <v>780427</v>
      </c>
      <c r="EB35" s="69">
        <v>0</v>
      </c>
      <c r="EC35" s="69">
        <v>0</v>
      </c>
      <c r="ED35" s="69">
        <v>0</v>
      </c>
      <c r="EE35" s="69">
        <v>0</v>
      </c>
      <c r="EF35" s="69">
        <v>737220</v>
      </c>
      <c r="EG35" s="69">
        <v>0</v>
      </c>
      <c r="EH35" s="69">
        <v>0</v>
      </c>
      <c r="EI35" s="69">
        <v>0</v>
      </c>
      <c r="EJ35" s="69">
        <v>51586</v>
      </c>
      <c r="EK35" s="69">
        <v>0</v>
      </c>
      <c r="EL35" s="69">
        <v>0</v>
      </c>
      <c r="EM35" s="69">
        <v>0</v>
      </c>
      <c r="EN35" s="69">
        <v>0</v>
      </c>
      <c r="EO35" s="69">
        <v>51586</v>
      </c>
      <c r="EP35" s="69">
        <v>0</v>
      </c>
      <c r="EQ35" s="69">
        <v>691037</v>
      </c>
      <c r="ER35" s="69">
        <v>37804</v>
      </c>
      <c r="ES35" s="69">
        <v>728841</v>
      </c>
      <c r="ET35" s="69">
        <v>0</v>
      </c>
      <c r="EU35" s="69">
        <v>0</v>
      </c>
      <c r="EV35" s="69">
        <v>676848</v>
      </c>
      <c r="EW35" s="69">
        <v>8786</v>
      </c>
      <c r="EX35" s="69">
        <v>685634</v>
      </c>
      <c r="EY35" s="69">
        <v>0</v>
      </c>
      <c r="EZ35" s="69">
        <v>4637234</v>
      </c>
      <c r="FA35" s="69">
        <v>60</v>
      </c>
      <c r="FB35" s="69">
        <v>4637294</v>
      </c>
      <c r="FC35" s="69">
        <v>0</v>
      </c>
      <c r="FD35" s="69">
        <v>0</v>
      </c>
      <c r="FE35" s="69">
        <v>4637234</v>
      </c>
      <c r="FF35" s="69">
        <v>0</v>
      </c>
      <c r="FG35" s="69">
        <v>4637234</v>
      </c>
      <c r="FH35" s="69">
        <v>0</v>
      </c>
      <c r="FI35" s="69">
        <v>0</v>
      </c>
      <c r="FJ35" s="69">
        <v>0</v>
      </c>
      <c r="FK35" s="69">
        <v>0</v>
      </c>
      <c r="FL35" s="69">
        <v>0</v>
      </c>
      <c r="FM35" s="69">
        <v>0</v>
      </c>
      <c r="FN35" s="69">
        <v>0</v>
      </c>
      <c r="FO35" s="69">
        <v>0</v>
      </c>
      <c r="FP35" s="69">
        <v>0</v>
      </c>
      <c r="FQ35" s="69">
        <v>0</v>
      </c>
      <c r="FR35" s="69">
        <v>0</v>
      </c>
      <c r="FS35" s="69">
        <v>0</v>
      </c>
      <c r="FT35" s="69">
        <v>0</v>
      </c>
      <c r="FU35" s="69">
        <v>0</v>
      </c>
      <c r="FV35" s="69">
        <v>0</v>
      </c>
      <c r="FW35" s="69">
        <v>0</v>
      </c>
      <c r="FX35" s="69">
        <v>0</v>
      </c>
      <c r="FY35" s="69">
        <v>0</v>
      </c>
      <c r="FZ35" s="69">
        <v>0</v>
      </c>
      <c r="GA35" s="69">
        <v>0</v>
      </c>
      <c r="GB35" s="69">
        <v>0</v>
      </c>
      <c r="GC35" s="69">
        <v>0</v>
      </c>
      <c r="GD35" s="69">
        <v>0</v>
      </c>
      <c r="GE35" s="69">
        <v>0</v>
      </c>
      <c r="GF35" s="69">
        <v>0</v>
      </c>
      <c r="GG35" s="69">
        <v>0</v>
      </c>
      <c r="GH35" s="69">
        <v>0</v>
      </c>
      <c r="GI35" s="69">
        <v>0</v>
      </c>
      <c r="GJ35" s="69">
        <v>0</v>
      </c>
      <c r="GK35" s="69">
        <v>0</v>
      </c>
      <c r="GL35" s="69">
        <v>0</v>
      </c>
      <c r="GM35" s="69">
        <v>0</v>
      </c>
      <c r="GN35" s="69">
        <v>0</v>
      </c>
      <c r="GO35" s="69">
        <v>0</v>
      </c>
      <c r="GP35" s="69">
        <v>0</v>
      </c>
      <c r="GQ35" s="69">
        <v>0</v>
      </c>
      <c r="GR35" s="69">
        <v>0</v>
      </c>
      <c r="GS35" s="69">
        <v>0</v>
      </c>
      <c r="GT35" s="69">
        <v>0</v>
      </c>
      <c r="GU35" s="69">
        <v>0</v>
      </c>
      <c r="GV35" s="69">
        <v>0</v>
      </c>
      <c r="GW35" s="69">
        <v>0</v>
      </c>
      <c r="GX35" s="69">
        <v>0</v>
      </c>
      <c r="GY35" s="69">
        <v>0</v>
      </c>
      <c r="GZ35" s="69">
        <v>0</v>
      </c>
      <c r="HA35" s="69">
        <v>0</v>
      </c>
      <c r="HB35" s="69">
        <v>0</v>
      </c>
      <c r="HC35" s="69">
        <v>0</v>
      </c>
      <c r="HD35" s="69">
        <v>0</v>
      </c>
      <c r="HE35" s="69">
        <v>0</v>
      </c>
      <c r="HF35" s="69">
        <v>0</v>
      </c>
      <c r="HG35" s="69">
        <v>0</v>
      </c>
      <c r="HH35" s="69">
        <v>0</v>
      </c>
      <c r="HI35" s="69">
        <v>0</v>
      </c>
      <c r="HJ35" s="69">
        <v>0</v>
      </c>
    </row>
    <row r="36" spans="1:218">
      <c r="A36" s="12" t="str">
        <f>T("272281")</f>
        <v>272281</v>
      </c>
      <c r="B36" s="12" t="s">
        <v>24</v>
      </c>
      <c r="C36" s="69">
        <v>8373510</v>
      </c>
      <c r="D36" s="69">
        <v>174203</v>
      </c>
      <c r="E36" s="69">
        <v>8555531</v>
      </c>
      <c r="F36" s="69">
        <v>77226</v>
      </c>
      <c r="G36" s="69">
        <v>0</v>
      </c>
      <c r="H36" s="69">
        <v>8300468</v>
      </c>
      <c r="I36" s="69">
        <v>59496</v>
      </c>
      <c r="J36" s="69">
        <v>8367782</v>
      </c>
      <c r="K36" s="69">
        <v>77071</v>
      </c>
      <c r="L36" s="69">
        <v>8373510</v>
      </c>
      <c r="M36" s="69">
        <v>174203</v>
      </c>
      <c r="N36" s="69">
        <v>8555531</v>
      </c>
      <c r="O36" s="69">
        <v>77226</v>
      </c>
      <c r="P36" s="69">
        <v>0</v>
      </c>
      <c r="Q36" s="69">
        <v>8300468</v>
      </c>
      <c r="R36" s="69">
        <v>59496</v>
      </c>
      <c r="S36" s="69">
        <v>8367782</v>
      </c>
      <c r="T36" s="69">
        <v>77071</v>
      </c>
      <c r="U36" s="69">
        <v>2867088</v>
      </c>
      <c r="V36" s="69">
        <v>64866</v>
      </c>
      <c r="W36" s="69">
        <v>2931954</v>
      </c>
      <c r="X36" s="69">
        <v>77226</v>
      </c>
      <c r="Y36" s="69">
        <v>0</v>
      </c>
      <c r="Z36" s="69">
        <v>2827502</v>
      </c>
      <c r="AA36" s="69">
        <v>25038</v>
      </c>
      <c r="AB36" s="69">
        <v>2852540</v>
      </c>
      <c r="AC36" s="69">
        <v>77071</v>
      </c>
      <c r="AD36" s="69">
        <v>92325</v>
      </c>
      <c r="AE36" s="69">
        <v>2036</v>
      </c>
      <c r="AF36" s="69">
        <v>94361</v>
      </c>
      <c r="AG36" s="69">
        <v>0</v>
      </c>
      <c r="AH36" s="69">
        <v>0</v>
      </c>
      <c r="AI36" s="69">
        <v>90834</v>
      </c>
      <c r="AJ36" s="69">
        <v>906</v>
      </c>
      <c r="AK36" s="69">
        <v>91740</v>
      </c>
      <c r="AL36" s="69">
        <v>0</v>
      </c>
      <c r="AM36" s="69">
        <v>2305522</v>
      </c>
      <c r="AN36" s="69">
        <v>50847</v>
      </c>
      <c r="AO36" s="69">
        <v>2356369</v>
      </c>
      <c r="AP36" s="69">
        <v>0</v>
      </c>
      <c r="AQ36" s="69">
        <v>0</v>
      </c>
      <c r="AR36" s="69">
        <v>2268282</v>
      </c>
      <c r="AS36" s="69">
        <v>22617</v>
      </c>
      <c r="AT36" s="69">
        <v>2290899</v>
      </c>
      <c r="AU36" s="69">
        <v>0</v>
      </c>
      <c r="AV36" s="69">
        <v>21210</v>
      </c>
      <c r="AW36" s="69">
        <v>0</v>
      </c>
      <c r="AX36" s="69">
        <v>21210</v>
      </c>
      <c r="AY36" s="69">
        <v>0</v>
      </c>
      <c r="AZ36" s="69">
        <v>0</v>
      </c>
      <c r="BA36" s="69">
        <v>21210</v>
      </c>
      <c r="BB36" s="69">
        <v>0</v>
      </c>
      <c r="BC36" s="69">
        <v>21210</v>
      </c>
      <c r="BD36" s="69">
        <v>0</v>
      </c>
      <c r="BE36" s="69">
        <v>189107</v>
      </c>
      <c r="BF36" s="69">
        <v>4829</v>
      </c>
      <c r="BG36" s="69">
        <v>193936</v>
      </c>
      <c r="BH36" s="69">
        <v>31448</v>
      </c>
      <c r="BI36" s="69">
        <v>0</v>
      </c>
      <c r="BJ36" s="69">
        <v>188763</v>
      </c>
      <c r="BK36" s="69">
        <v>610</v>
      </c>
      <c r="BL36" s="69">
        <v>189373</v>
      </c>
      <c r="BM36" s="69">
        <v>31385</v>
      </c>
      <c r="BN36" s="69">
        <v>280134</v>
      </c>
      <c r="BO36" s="69">
        <v>7154</v>
      </c>
      <c r="BP36" s="69">
        <v>287288</v>
      </c>
      <c r="BQ36" s="69">
        <v>45778</v>
      </c>
      <c r="BR36" s="69">
        <v>0</v>
      </c>
      <c r="BS36" s="69">
        <v>279623</v>
      </c>
      <c r="BT36" s="69">
        <v>905</v>
      </c>
      <c r="BU36" s="69">
        <v>280528</v>
      </c>
      <c r="BV36" s="69">
        <v>45686</v>
      </c>
      <c r="BW36" s="69">
        <v>4859794</v>
      </c>
      <c r="BX36" s="69">
        <v>102957</v>
      </c>
      <c r="BY36" s="69">
        <v>4962751</v>
      </c>
      <c r="BZ36" s="69">
        <v>0</v>
      </c>
      <c r="CA36" s="69">
        <v>0</v>
      </c>
      <c r="CB36" s="69">
        <v>4828808</v>
      </c>
      <c r="CC36" s="69">
        <v>32739</v>
      </c>
      <c r="CD36" s="69">
        <v>4861547</v>
      </c>
      <c r="CE36" s="69">
        <v>0</v>
      </c>
      <c r="CF36" s="69">
        <v>4823856</v>
      </c>
      <c r="CG36" s="69">
        <v>102957</v>
      </c>
      <c r="CH36" s="69">
        <v>4926813</v>
      </c>
      <c r="CI36" s="69">
        <v>0</v>
      </c>
      <c r="CJ36" s="69">
        <v>0</v>
      </c>
      <c r="CK36" s="69">
        <v>4792870</v>
      </c>
      <c r="CL36" s="69">
        <v>32739</v>
      </c>
      <c r="CM36" s="69">
        <v>4825609</v>
      </c>
      <c r="CN36" s="69">
        <v>0</v>
      </c>
      <c r="CO36" s="69">
        <v>2041012</v>
      </c>
      <c r="CP36" s="69">
        <v>43562</v>
      </c>
      <c r="CQ36" s="69">
        <v>2084574</v>
      </c>
      <c r="CR36" s="69">
        <v>0</v>
      </c>
      <c r="CS36" s="69">
        <v>0</v>
      </c>
      <c r="CT36" s="69">
        <v>2027902</v>
      </c>
      <c r="CU36" s="69">
        <v>13852</v>
      </c>
      <c r="CV36" s="69">
        <v>2041754</v>
      </c>
      <c r="CW36" s="69">
        <v>0</v>
      </c>
      <c r="CX36" s="69">
        <v>1635156</v>
      </c>
      <c r="CY36" s="69">
        <v>34900</v>
      </c>
      <c r="CZ36" s="69">
        <v>1670056</v>
      </c>
      <c r="DA36" s="69">
        <v>0</v>
      </c>
      <c r="DB36" s="69">
        <v>0</v>
      </c>
      <c r="DC36" s="69">
        <v>1624652</v>
      </c>
      <c r="DD36" s="69">
        <v>11098</v>
      </c>
      <c r="DE36" s="69">
        <v>1635750</v>
      </c>
      <c r="DF36" s="69">
        <v>0</v>
      </c>
      <c r="DG36" s="69">
        <v>1147688</v>
      </c>
      <c r="DH36" s="69">
        <v>24495</v>
      </c>
      <c r="DI36" s="69">
        <v>1172183</v>
      </c>
      <c r="DJ36" s="69">
        <v>0</v>
      </c>
      <c r="DK36" s="69">
        <v>0</v>
      </c>
      <c r="DL36" s="69">
        <v>1140316</v>
      </c>
      <c r="DM36" s="69">
        <v>7789</v>
      </c>
      <c r="DN36" s="69">
        <v>1148105</v>
      </c>
      <c r="DO36" s="69">
        <v>0</v>
      </c>
      <c r="DP36" s="69">
        <v>35938</v>
      </c>
      <c r="DQ36" s="69">
        <v>0</v>
      </c>
      <c r="DR36" s="69">
        <v>35938</v>
      </c>
      <c r="DS36" s="69">
        <v>0</v>
      </c>
      <c r="DT36" s="69">
        <v>0</v>
      </c>
      <c r="DU36" s="69">
        <v>35938</v>
      </c>
      <c r="DV36" s="69">
        <v>0</v>
      </c>
      <c r="DW36" s="69">
        <v>35938</v>
      </c>
      <c r="DX36" s="69">
        <v>0</v>
      </c>
      <c r="DY36" s="69">
        <v>0</v>
      </c>
      <c r="DZ36" s="69">
        <v>0</v>
      </c>
      <c r="EA36" s="69">
        <v>194137</v>
      </c>
      <c r="EB36" s="69">
        <v>0</v>
      </c>
      <c r="EC36" s="69">
        <v>0</v>
      </c>
      <c r="ED36" s="69">
        <v>0</v>
      </c>
      <c r="EE36" s="69">
        <v>0</v>
      </c>
      <c r="EF36" s="69">
        <v>187006</v>
      </c>
      <c r="EG36" s="69">
        <v>0</v>
      </c>
      <c r="EH36" s="69">
        <v>0</v>
      </c>
      <c r="EI36" s="69">
        <v>0</v>
      </c>
      <c r="EJ36" s="69">
        <v>7818</v>
      </c>
      <c r="EK36" s="69">
        <v>0</v>
      </c>
      <c r="EL36" s="69">
        <v>0</v>
      </c>
      <c r="EM36" s="69">
        <v>0</v>
      </c>
      <c r="EN36" s="69">
        <v>0</v>
      </c>
      <c r="EO36" s="69">
        <v>7818</v>
      </c>
      <c r="EP36" s="69">
        <v>0</v>
      </c>
      <c r="EQ36" s="69">
        <v>179939</v>
      </c>
      <c r="ER36" s="69">
        <v>6380</v>
      </c>
      <c r="ES36" s="69">
        <v>186319</v>
      </c>
      <c r="ET36" s="69">
        <v>0</v>
      </c>
      <c r="EU36" s="69">
        <v>0</v>
      </c>
      <c r="EV36" s="69">
        <v>177469</v>
      </c>
      <c r="EW36" s="69">
        <v>1719</v>
      </c>
      <c r="EX36" s="69">
        <v>179188</v>
      </c>
      <c r="EY36" s="69">
        <v>0</v>
      </c>
      <c r="EZ36" s="69">
        <v>466689</v>
      </c>
      <c r="FA36" s="69">
        <v>0</v>
      </c>
      <c r="FB36" s="69">
        <v>466689</v>
      </c>
      <c r="FC36" s="69">
        <v>0</v>
      </c>
      <c r="FD36" s="69">
        <v>0</v>
      </c>
      <c r="FE36" s="69">
        <v>466689</v>
      </c>
      <c r="FF36" s="69">
        <v>0</v>
      </c>
      <c r="FG36" s="69">
        <v>466689</v>
      </c>
      <c r="FH36" s="69">
        <v>0</v>
      </c>
      <c r="FI36" s="69">
        <v>0</v>
      </c>
      <c r="FJ36" s="69">
        <v>0</v>
      </c>
      <c r="FK36" s="69">
        <v>0</v>
      </c>
      <c r="FL36" s="69">
        <v>0</v>
      </c>
      <c r="FM36" s="69">
        <v>0</v>
      </c>
      <c r="FN36" s="69">
        <v>0</v>
      </c>
      <c r="FO36" s="69">
        <v>0</v>
      </c>
      <c r="FP36" s="69">
        <v>0</v>
      </c>
      <c r="FQ36" s="69">
        <v>0</v>
      </c>
      <c r="FR36" s="69">
        <v>0</v>
      </c>
      <c r="FS36" s="69">
        <v>0</v>
      </c>
      <c r="FT36" s="69">
        <v>0</v>
      </c>
      <c r="FU36" s="69">
        <v>0</v>
      </c>
      <c r="FV36" s="69">
        <v>0</v>
      </c>
      <c r="FW36" s="69">
        <v>0</v>
      </c>
      <c r="FX36" s="69">
        <v>0</v>
      </c>
      <c r="FY36" s="69">
        <v>0</v>
      </c>
      <c r="FZ36" s="69">
        <v>0</v>
      </c>
      <c r="GA36" s="69">
        <v>0</v>
      </c>
      <c r="GB36" s="69">
        <v>0</v>
      </c>
      <c r="GC36" s="69">
        <v>0</v>
      </c>
      <c r="GD36" s="69">
        <v>0</v>
      </c>
      <c r="GE36" s="69">
        <v>0</v>
      </c>
      <c r="GF36" s="69">
        <v>0</v>
      </c>
      <c r="GG36" s="69">
        <v>0</v>
      </c>
      <c r="GH36" s="69">
        <v>0</v>
      </c>
      <c r="GI36" s="69">
        <v>0</v>
      </c>
      <c r="GJ36" s="69">
        <v>0</v>
      </c>
      <c r="GK36" s="69">
        <v>0</v>
      </c>
      <c r="GL36" s="69">
        <v>0</v>
      </c>
      <c r="GM36" s="69">
        <v>0</v>
      </c>
      <c r="GN36" s="69">
        <v>0</v>
      </c>
      <c r="GO36" s="69">
        <v>0</v>
      </c>
      <c r="GP36" s="69">
        <v>0</v>
      </c>
      <c r="GQ36" s="69">
        <v>0</v>
      </c>
      <c r="GR36" s="69">
        <v>0</v>
      </c>
      <c r="GS36" s="69">
        <v>0</v>
      </c>
      <c r="GT36" s="69">
        <v>0</v>
      </c>
      <c r="GU36" s="69">
        <v>0</v>
      </c>
      <c r="GV36" s="69">
        <v>0</v>
      </c>
      <c r="GW36" s="69">
        <v>0</v>
      </c>
      <c r="GX36" s="69">
        <v>0</v>
      </c>
      <c r="GY36" s="69">
        <v>0</v>
      </c>
      <c r="GZ36" s="69">
        <v>0</v>
      </c>
      <c r="HA36" s="69">
        <v>0</v>
      </c>
      <c r="HB36" s="69">
        <v>0</v>
      </c>
      <c r="HC36" s="69">
        <v>0</v>
      </c>
      <c r="HD36" s="69">
        <v>0</v>
      </c>
      <c r="HE36" s="69">
        <v>0</v>
      </c>
      <c r="HF36" s="69">
        <v>0</v>
      </c>
      <c r="HG36" s="69">
        <v>0</v>
      </c>
      <c r="HH36" s="69">
        <v>0</v>
      </c>
      <c r="HI36" s="69">
        <v>0</v>
      </c>
      <c r="HJ36" s="69">
        <v>0</v>
      </c>
    </row>
    <row r="37" spans="1:218">
      <c r="A37" s="12" t="str">
        <f>T("272299")</f>
        <v>272299</v>
      </c>
      <c r="B37" s="12" t="s">
        <v>3</v>
      </c>
      <c r="C37" s="69">
        <v>6359312</v>
      </c>
      <c r="D37" s="69">
        <v>100897</v>
      </c>
      <c r="E37" s="69">
        <v>6466083</v>
      </c>
      <c r="F37" s="69">
        <v>66085</v>
      </c>
      <c r="G37" s="69">
        <v>0</v>
      </c>
      <c r="H37" s="69">
        <v>6327255</v>
      </c>
      <c r="I37" s="69">
        <v>36182</v>
      </c>
      <c r="J37" s="69">
        <v>6369311</v>
      </c>
      <c r="K37" s="69">
        <v>66459</v>
      </c>
      <c r="L37" s="69">
        <v>6359312</v>
      </c>
      <c r="M37" s="69">
        <v>100897</v>
      </c>
      <c r="N37" s="69">
        <v>6466083</v>
      </c>
      <c r="O37" s="69">
        <v>66085</v>
      </c>
      <c r="P37" s="69">
        <v>0</v>
      </c>
      <c r="Q37" s="69">
        <v>6327255</v>
      </c>
      <c r="R37" s="69">
        <v>36182</v>
      </c>
      <c r="S37" s="69">
        <v>6369311</v>
      </c>
      <c r="T37" s="69">
        <v>66459</v>
      </c>
      <c r="U37" s="69">
        <v>3241121</v>
      </c>
      <c r="V37" s="69">
        <v>64492</v>
      </c>
      <c r="W37" s="69">
        <v>3305613</v>
      </c>
      <c r="X37" s="69">
        <v>66085</v>
      </c>
      <c r="Y37" s="69">
        <v>0</v>
      </c>
      <c r="Z37" s="69">
        <v>3219692</v>
      </c>
      <c r="AA37" s="69">
        <v>24085</v>
      </c>
      <c r="AB37" s="69">
        <v>3243777</v>
      </c>
      <c r="AC37" s="69">
        <v>66459</v>
      </c>
      <c r="AD37" s="69">
        <v>90616</v>
      </c>
      <c r="AE37" s="69">
        <v>1908</v>
      </c>
      <c r="AF37" s="69">
        <v>92524</v>
      </c>
      <c r="AG37" s="69">
        <v>0</v>
      </c>
      <c r="AH37" s="69">
        <v>0</v>
      </c>
      <c r="AI37" s="69">
        <v>89930</v>
      </c>
      <c r="AJ37" s="69">
        <v>719</v>
      </c>
      <c r="AK37" s="69">
        <v>90649</v>
      </c>
      <c r="AL37" s="69">
        <v>0</v>
      </c>
      <c r="AM37" s="69">
        <v>2861973</v>
      </c>
      <c r="AN37" s="69">
        <v>60059</v>
      </c>
      <c r="AO37" s="69">
        <v>2922032</v>
      </c>
      <c r="AP37" s="69">
        <v>0</v>
      </c>
      <c r="AQ37" s="69">
        <v>0</v>
      </c>
      <c r="AR37" s="69">
        <v>2840246</v>
      </c>
      <c r="AS37" s="69">
        <v>22642</v>
      </c>
      <c r="AT37" s="69">
        <v>2862888</v>
      </c>
      <c r="AU37" s="69">
        <v>0</v>
      </c>
      <c r="AV37" s="69">
        <v>21700</v>
      </c>
      <c r="AW37" s="69">
        <v>0</v>
      </c>
      <c r="AX37" s="69">
        <v>21700</v>
      </c>
      <c r="AY37" s="69">
        <v>0</v>
      </c>
      <c r="AZ37" s="69">
        <v>0</v>
      </c>
      <c r="BA37" s="69">
        <v>21700</v>
      </c>
      <c r="BB37" s="69">
        <v>0</v>
      </c>
      <c r="BC37" s="69">
        <v>21700</v>
      </c>
      <c r="BD37" s="69">
        <v>0</v>
      </c>
      <c r="BE37" s="69">
        <v>142026</v>
      </c>
      <c r="BF37" s="69">
        <v>1769</v>
      </c>
      <c r="BG37" s="69">
        <v>143795</v>
      </c>
      <c r="BH37" s="69">
        <v>23585</v>
      </c>
      <c r="BI37" s="69">
        <v>0</v>
      </c>
      <c r="BJ37" s="69">
        <v>141458</v>
      </c>
      <c r="BK37" s="69">
        <v>491</v>
      </c>
      <c r="BL37" s="69">
        <v>141949</v>
      </c>
      <c r="BM37" s="69">
        <v>23491</v>
      </c>
      <c r="BN37" s="69">
        <v>146506</v>
      </c>
      <c r="BO37" s="69">
        <v>756</v>
      </c>
      <c r="BP37" s="69">
        <v>147262</v>
      </c>
      <c r="BQ37" s="69">
        <v>42500</v>
      </c>
      <c r="BR37" s="69">
        <v>0</v>
      </c>
      <c r="BS37" s="69">
        <v>148058</v>
      </c>
      <c r="BT37" s="69">
        <v>233</v>
      </c>
      <c r="BU37" s="69">
        <v>148291</v>
      </c>
      <c r="BV37" s="69">
        <v>42968</v>
      </c>
      <c r="BW37" s="69">
        <v>2657887</v>
      </c>
      <c r="BX37" s="69">
        <v>33293</v>
      </c>
      <c r="BY37" s="69">
        <v>2691180</v>
      </c>
      <c r="BZ37" s="69">
        <v>0</v>
      </c>
      <c r="CA37" s="69">
        <v>0</v>
      </c>
      <c r="CB37" s="69">
        <v>2648192</v>
      </c>
      <c r="CC37" s="69">
        <v>11125</v>
      </c>
      <c r="CD37" s="69">
        <v>2659317</v>
      </c>
      <c r="CE37" s="69">
        <v>0</v>
      </c>
      <c r="CF37" s="69">
        <v>2642292</v>
      </c>
      <c r="CG37" s="69">
        <v>33293</v>
      </c>
      <c r="CH37" s="69">
        <v>2675585</v>
      </c>
      <c r="CI37" s="69">
        <v>0</v>
      </c>
      <c r="CJ37" s="69">
        <v>0</v>
      </c>
      <c r="CK37" s="69">
        <v>2632597</v>
      </c>
      <c r="CL37" s="69">
        <v>11125</v>
      </c>
      <c r="CM37" s="69">
        <v>2643722</v>
      </c>
      <c r="CN37" s="69">
        <v>0</v>
      </c>
      <c r="CO37" s="69">
        <v>1105320</v>
      </c>
      <c r="CP37" s="69">
        <v>13956</v>
      </c>
      <c r="CQ37" s="69">
        <v>1119276</v>
      </c>
      <c r="CR37" s="69">
        <v>0</v>
      </c>
      <c r="CS37" s="69">
        <v>0</v>
      </c>
      <c r="CT37" s="69">
        <v>1101268</v>
      </c>
      <c r="CU37" s="69">
        <v>4664</v>
      </c>
      <c r="CV37" s="69">
        <v>1105932</v>
      </c>
      <c r="CW37" s="69">
        <v>0</v>
      </c>
      <c r="CX37" s="69">
        <v>1281594</v>
      </c>
      <c r="CY37" s="69">
        <v>15906</v>
      </c>
      <c r="CZ37" s="69">
        <v>1297500</v>
      </c>
      <c r="DA37" s="69">
        <v>0</v>
      </c>
      <c r="DB37" s="69">
        <v>0</v>
      </c>
      <c r="DC37" s="69">
        <v>1276889</v>
      </c>
      <c r="DD37" s="69">
        <v>5315</v>
      </c>
      <c r="DE37" s="69">
        <v>1282204</v>
      </c>
      <c r="DF37" s="69">
        <v>0</v>
      </c>
      <c r="DG37" s="69">
        <v>255378</v>
      </c>
      <c r="DH37" s="69">
        <v>3431</v>
      </c>
      <c r="DI37" s="69">
        <v>258809</v>
      </c>
      <c r="DJ37" s="69">
        <v>0</v>
      </c>
      <c r="DK37" s="69">
        <v>0</v>
      </c>
      <c r="DL37" s="69">
        <v>254440</v>
      </c>
      <c r="DM37" s="69">
        <v>1146</v>
      </c>
      <c r="DN37" s="69">
        <v>255586</v>
      </c>
      <c r="DO37" s="69">
        <v>0</v>
      </c>
      <c r="DP37" s="69">
        <v>15595</v>
      </c>
      <c r="DQ37" s="69">
        <v>0</v>
      </c>
      <c r="DR37" s="69">
        <v>15595</v>
      </c>
      <c r="DS37" s="69">
        <v>0</v>
      </c>
      <c r="DT37" s="69">
        <v>0</v>
      </c>
      <c r="DU37" s="69">
        <v>15595</v>
      </c>
      <c r="DV37" s="69">
        <v>0</v>
      </c>
      <c r="DW37" s="69">
        <v>15595</v>
      </c>
      <c r="DX37" s="69">
        <v>0</v>
      </c>
      <c r="DY37" s="69">
        <v>0</v>
      </c>
      <c r="DZ37" s="69">
        <v>0</v>
      </c>
      <c r="EA37" s="69">
        <v>102896</v>
      </c>
      <c r="EB37" s="69">
        <v>0</v>
      </c>
      <c r="EC37" s="69">
        <v>0</v>
      </c>
      <c r="ED37" s="69">
        <v>0</v>
      </c>
      <c r="EE37" s="69">
        <v>0</v>
      </c>
      <c r="EF37" s="69">
        <v>99852</v>
      </c>
      <c r="EG37" s="69">
        <v>0</v>
      </c>
      <c r="EH37" s="69">
        <v>0</v>
      </c>
      <c r="EI37" s="69">
        <v>0</v>
      </c>
      <c r="EJ37" s="69">
        <v>5874</v>
      </c>
      <c r="EK37" s="69">
        <v>0</v>
      </c>
      <c r="EL37" s="69">
        <v>0</v>
      </c>
      <c r="EM37" s="69">
        <v>0</v>
      </c>
      <c r="EN37" s="69">
        <v>0</v>
      </c>
      <c r="EO37" s="69">
        <v>5874</v>
      </c>
      <c r="EP37" s="69">
        <v>0</v>
      </c>
      <c r="EQ37" s="69">
        <v>93939</v>
      </c>
      <c r="ER37" s="69">
        <v>3083</v>
      </c>
      <c r="ES37" s="69">
        <v>97022</v>
      </c>
      <c r="ET37" s="69">
        <v>0</v>
      </c>
      <c r="EU37" s="69">
        <v>0</v>
      </c>
      <c r="EV37" s="69">
        <v>93006</v>
      </c>
      <c r="EW37" s="69">
        <v>972</v>
      </c>
      <c r="EX37" s="69">
        <v>93978</v>
      </c>
      <c r="EY37" s="69">
        <v>0</v>
      </c>
      <c r="EZ37" s="69">
        <v>366365</v>
      </c>
      <c r="FA37" s="69">
        <v>29</v>
      </c>
      <c r="FB37" s="69">
        <v>366394</v>
      </c>
      <c r="FC37" s="69">
        <v>0</v>
      </c>
      <c r="FD37" s="69">
        <v>0</v>
      </c>
      <c r="FE37" s="69">
        <v>366365</v>
      </c>
      <c r="FF37" s="69">
        <v>0</v>
      </c>
      <c r="FG37" s="69">
        <v>366365</v>
      </c>
      <c r="FH37" s="69">
        <v>0</v>
      </c>
      <c r="FI37" s="69">
        <v>0</v>
      </c>
      <c r="FJ37" s="69">
        <v>0</v>
      </c>
      <c r="FK37" s="69">
        <v>0</v>
      </c>
      <c r="FL37" s="69">
        <v>0</v>
      </c>
      <c r="FM37" s="69">
        <v>0</v>
      </c>
      <c r="FN37" s="69">
        <v>0</v>
      </c>
      <c r="FO37" s="69">
        <v>0</v>
      </c>
      <c r="FP37" s="69">
        <v>0</v>
      </c>
      <c r="FQ37" s="69">
        <v>0</v>
      </c>
      <c r="FR37" s="69">
        <v>0</v>
      </c>
      <c r="FS37" s="69">
        <v>0</v>
      </c>
      <c r="FT37" s="69">
        <v>0</v>
      </c>
      <c r="FU37" s="69">
        <v>0</v>
      </c>
      <c r="FV37" s="69">
        <v>0</v>
      </c>
      <c r="FW37" s="69">
        <v>0</v>
      </c>
      <c r="FX37" s="69">
        <v>0</v>
      </c>
      <c r="FY37" s="69">
        <v>0</v>
      </c>
      <c r="FZ37" s="69">
        <v>0</v>
      </c>
      <c r="GA37" s="69">
        <v>0</v>
      </c>
      <c r="GB37" s="69">
        <v>0</v>
      </c>
      <c r="GC37" s="69">
        <v>0</v>
      </c>
      <c r="GD37" s="69">
        <v>0</v>
      </c>
      <c r="GE37" s="69">
        <v>0</v>
      </c>
      <c r="GF37" s="69">
        <v>0</v>
      </c>
      <c r="GG37" s="69">
        <v>0</v>
      </c>
      <c r="GH37" s="69">
        <v>0</v>
      </c>
      <c r="GI37" s="69">
        <v>0</v>
      </c>
      <c r="GJ37" s="69">
        <v>0</v>
      </c>
      <c r="GK37" s="69">
        <v>0</v>
      </c>
      <c r="GL37" s="69">
        <v>0</v>
      </c>
      <c r="GM37" s="69">
        <v>0</v>
      </c>
      <c r="GN37" s="69">
        <v>0</v>
      </c>
      <c r="GO37" s="69">
        <v>0</v>
      </c>
      <c r="GP37" s="69">
        <v>0</v>
      </c>
      <c r="GQ37" s="69">
        <v>0</v>
      </c>
      <c r="GR37" s="69">
        <v>0</v>
      </c>
      <c r="GS37" s="69">
        <v>0</v>
      </c>
      <c r="GT37" s="69">
        <v>0</v>
      </c>
      <c r="GU37" s="69">
        <v>0</v>
      </c>
      <c r="GV37" s="69">
        <v>0</v>
      </c>
      <c r="GW37" s="69">
        <v>0</v>
      </c>
      <c r="GX37" s="69">
        <v>0</v>
      </c>
      <c r="GY37" s="69">
        <v>0</v>
      </c>
      <c r="GZ37" s="69">
        <v>0</v>
      </c>
      <c r="HA37" s="69">
        <v>0</v>
      </c>
      <c r="HB37" s="69">
        <v>0</v>
      </c>
      <c r="HC37" s="69">
        <v>0</v>
      </c>
      <c r="HD37" s="69">
        <v>0</v>
      </c>
      <c r="HE37" s="69">
        <v>0</v>
      </c>
      <c r="HF37" s="69">
        <v>0</v>
      </c>
      <c r="HG37" s="69">
        <v>0</v>
      </c>
      <c r="HH37" s="69">
        <v>0</v>
      </c>
      <c r="HI37" s="69">
        <v>0</v>
      </c>
      <c r="HJ37" s="69">
        <v>0</v>
      </c>
    </row>
    <row r="38" spans="1:218">
      <c r="A38" s="12" t="str">
        <f>T("272302")</f>
        <v>272302</v>
      </c>
      <c r="B38" s="12" t="s">
        <v>4</v>
      </c>
      <c r="C38" s="69">
        <v>9291255</v>
      </c>
      <c r="D38" s="69">
        <v>65673</v>
      </c>
      <c r="E38" s="69">
        <v>9365069</v>
      </c>
      <c r="F38" s="69">
        <v>76013</v>
      </c>
      <c r="G38" s="69">
        <v>0</v>
      </c>
      <c r="H38" s="69">
        <v>9267530</v>
      </c>
      <c r="I38" s="69">
        <v>29452</v>
      </c>
      <c r="J38" s="69">
        <v>9305122</v>
      </c>
      <c r="K38" s="69">
        <v>75923</v>
      </c>
      <c r="L38" s="69">
        <v>9291255</v>
      </c>
      <c r="M38" s="69">
        <v>65673</v>
      </c>
      <c r="N38" s="69">
        <v>9365069</v>
      </c>
      <c r="O38" s="69">
        <v>76013</v>
      </c>
      <c r="P38" s="69">
        <v>0</v>
      </c>
      <c r="Q38" s="69">
        <v>9267530</v>
      </c>
      <c r="R38" s="69">
        <v>29452</v>
      </c>
      <c r="S38" s="69">
        <v>9305122</v>
      </c>
      <c r="T38" s="69">
        <v>75923</v>
      </c>
      <c r="U38" s="69">
        <v>4769918</v>
      </c>
      <c r="V38" s="69">
        <v>44434</v>
      </c>
      <c r="W38" s="69">
        <v>4814352</v>
      </c>
      <c r="X38" s="69">
        <v>76013</v>
      </c>
      <c r="Y38" s="69">
        <v>0</v>
      </c>
      <c r="Z38" s="69">
        <v>4753811</v>
      </c>
      <c r="AA38" s="69">
        <v>21552</v>
      </c>
      <c r="AB38" s="69">
        <v>4775363</v>
      </c>
      <c r="AC38" s="69">
        <v>75923</v>
      </c>
      <c r="AD38" s="69">
        <v>131748</v>
      </c>
      <c r="AE38" s="69">
        <v>1305</v>
      </c>
      <c r="AF38" s="69">
        <v>133053</v>
      </c>
      <c r="AG38" s="69">
        <v>0</v>
      </c>
      <c r="AH38" s="69">
        <v>0</v>
      </c>
      <c r="AI38" s="69">
        <v>131289</v>
      </c>
      <c r="AJ38" s="69">
        <v>633</v>
      </c>
      <c r="AK38" s="69">
        <v>131922</v>
      </c>
      <c r="AL38" s="69">
        <v>0</v>
      </c>
      <c r="AM38" s="69">
        <v>4303560</v>
      </c>
      <c r="AN38" s="69">
        <v>42202</v>
      </c>
      <c r="AO38" s="69">
        <v>4345762</v>
      </c>
      <c r="AP38" s="69">
        <v>0</v>
      </c>
      <c r="AQ38" s="69">
        <v>0</v>
      </c>
      <c r="AR38" s="69">
        <v>4288711</v>
      </c>
      <c r="AS38" s="69">
        <v>20467</v>
      </c>
      <c r="AT38" s="69">
        <v>4309178</v>
      </c>
      <c r="AU38" s="69">
        <v>0</v>
      </c>
      <c r="AV38" s="69">
        <v>41739</v>
      </c>
      <c r="AW38" s="69">
        <v>0</v>
      </c>
      <c r="AX38" s="69">
        <v>41739</v>
      </c>
      <c r="AY38" s="69">
        <v>0</v>
      </c>
      <c r="AZ38" s="69">
        <v>0</v>
      </c>
      <c r="BA38" s="69">
        <v>41739</v>
      </c>
      <c r="BB38" s="69">
        <v>0</v>
      </c>
      <c r="BC38" s="69">
        <v>41739</v>
      </c>
      <c r="BD38" s="69">
        <v>0</v>
      </c>
      <c r="BE38" s="69">
        <v>161324</v>
      </c>
      <c r="BF38" s="69">
        <v>39</v>
      </c>
      <c r="BG38" s="69">
        <v>161363</v>
      </c>
      <c r="BH38" s="69">
        <v>26877</v>
      </c>
      <c r="BI38" s="69">
        <v>0</v>
      </c>
      <c r="BJ38" s="69">
        <v>160153</v>
      </c>
      <c r="BK38" s="69">
        <v>39</v>
      </c>
      <c r="BL38" s="69">
        <v>160192</v>
      </c>
      <c r="BM38" s="69">
        <v>26689</v>
      </c>
      <c r="BN38" s="69">
        <v>173286</v>
      </c>
      <c r="BO38" s="69">
        <v>888</v>
      </c>
      <c r="BP38" s="69">
        <v>174174</v>
      </c>
      <c r="BQ38" s="69">
        <v>49136</v>
      </c>
      <c r="BR38" s="69">
        <v>0</v>
      </c>
      <c r="BS38" s="69">
        <v>173658</v>
      </c>
      <c r="BT38" s="69">
        <v>413</v>
      </c>
      <c r="BU38" s="69">
        <v>174071</v>
      </c>
      <c r="BV38" s="69">
        <v>49234</v>
      </c>
      <c r="BW38" s="69">
        <v>4001408</v>
      </c>
      <c r="BX38" s="69">
        <v>18328</v>
      </c>
      <c r="BY38" s="69">
        <v>4019736</v>
      </c>
      <c r="BZ38" s="69">
        <v>0</v>
      </c>
      <c r="CA38" s="69">
        <v>0</v>
      </c>
      <c r="CB38" s="69">
        <v>3994985</v>
      </c>
      <c r="CC38" s="69">
        <v>7090</v>
      </c>
      <c r="CD38" s="69">
        <v>4002075</v>
      </c>
      <c r="CE38" s="69">
        <v>0</v>
      </c>
      <c r="CF38" s="69">
        <v>3950106</v>
      </c>
      <c r="CG38" s="69">
        <v>18328</v>
      </c>
      <c r="CH38" s="69">
        <v>3968434</v>
      </c>
      <c r="CI38" s="69">
        <v>0</v>
      </c>
      <c r="CJ38" s="69">
        <v>0</v>
      </c>
      <c r="CK38" s="69">
        <v>3943683</v>
      </c>
      <c r="CL38" s="69">
        <v>7090</v>
      </c>
      <c r="CM38" s="69">
        <v>3950773</v>
      </c>
      <c r="CN38" s="69">
        <v>0</v>
      </c>
      <c r="CO38" s="69">
        <v>1474422</v>
      </c>
      <c r="CP38" s="69">
        <v>6841</v>
      </c>
      <c r="CQ38" s="69">
        <v>1481263</v>
      </c>
      <c r="CR38" s="69">
        <v>0</v>
      </c>
      <c r="CS38" s="69">
        <v>0</v>
      </c>
      <c r="CT38" s="69">
        <v>1472025</v>
      </c>
      <c r="CU38" s="69">
        <v>2646</v>
      </c>
      <c r="CV38" s="69">
        <v>1474671</v>
      </c>
      <c r="CW38" s="69">
        <v>0</v>
      </c>
      <c r="CX38" s="69">
        <v>1942028</v>
      </c>
      <c r="CY38" s="69">
        <v>9011</v>
      </c>
      <c r="CZ38" s="69">
        <v>1951039</v>
      </c>
      <c r="DA38" s="69">
        <v>0</v>
      </c>
      <c r="DB38" s="69">
        <v>0</v>
      </c>
      <c r="DC38" s="69">
        <v>1938870</v>
      </c>
      <c r="DD38" s="69">
        <v>3486</v>
      </c>
      <c r="DE38" s="69">
        <v>1942356</v>
      </c>
      <c r="DF38" s="69">
        <v>0</v>
      </c>
      <c r="DG38" s="69">
        <v>533656</v>
      </c>
      <c r="DH38" s="69">
        <v>2476</v>
      </c>
      <c r="DI38" s="69">
        <v>536132</v>
      </c>
      <c r="DJ38" s="69">
        <v>0</v>
      </c>
      <c r="DK38" s="69">
        <v>0</v>
      </c>
      <c r="DL38" s="69">
        <v>532788</v>
      </c>
      <c r="DM38" s="69">
        <v>958</v>
      </c>
      <c r="DN38" s="69">
        <v>533746</v>
      </c>
      <c r="DO38" s="69">
        <v>0</v>
      </c>
      <c r="DP38" s="69">
        <v>51302</v>
      </c>
      <c r="DQ38" s="69">
        <v>0</v>
      </c>
      <c r="DR38" s="69">
        <v>51302</v>
      </c>
      <c r="DS38" s="69">
        <v>0</v>
      </c>
      <c r="DT38" s="69">
        <v>0</v>
      </c>
      <c r="DU38" s="69">
        <v>51302</v>
      </c>
      <c r="DV38" s="69">
        <v>0</v>
      </c>
      <c r="DW38" s="69">
        <v>51302</v>
      </c>
      <c r="DX38" s="69">
        <v>0</v>
      </c>
      <c r="DY38" s="69">
        <v>0</v>
      </c>
      <c r="DZ38" s="69">
        <v>0</v>
      </c>
      <c r="EA38" s="69">
        <v>149019</v>
      </c>
      <c r="EB38" s="69">
        <v>0</v>
      </c>
      <c r="EC38" s="69">
        <v>0</v>
      </c>
      <c r="ED38" s="69">
        <v>0</v>
      </c>
      <c r="EE38" s="69">
        <v>0</v>
      </c>
      <c r="EF38" s="69">
        <v>145722</v>
      </c>
      <c r="EG38" s="69">
        <v>0</v>
      </c>
      <c r="EH38" s="69">
        <v>0</v>
      </c>
      <c r="EI38" s="69">
        <v>0</v>
      </c>
      <c r="EJ38" s="69">
        <v>8141</v>
      </c>
      <c r="EK38" s="69">
        <v>0</v>
      </c>
      <c r="EL38" s="69">
        <v>0</v>
      </c>
      <c r="EM38" s="69">
        <v>0</v>
      </c>
      <c r="EN38" s="69">
        <v>0</v>
      </c>
      <c r="EO38" s="69">
        <v>8140</v>
      </c>
      <c r="EP38" s="69">
        <v>0</v>
      </c>
      <c r="EQ38" s="69">
        <v>137967</v>
      </c>
      <c r="ER38" s="69">
        <v>2911</v>
      </c>
      <c r="ES38" s="69">
        <v>140878</v>
      </c>
      <c r="ET38" s="69">
        <v>0</v>
      </c>
      <c r="EU38" s="69">
        <v>0</v>
      </c>
      <c r="EV38" s="69">
        <v>136772</v>
      </c>
      <c r="EW38" s="69">
        <v>810</v>
      </c>
      <c r="EX38" s="69">
        <v>137582</v>
      </c>
      <c r="EY38" s="69">
        <v>0</v>
      </c>
      <c r="EZ38" s="69">
        <v>381962</v>
      </c>
      <c r="FA38" s="69">
        <v>0</v>
      </c>
      <c r="FB38" s="69">
        <v>381962</v>
      </c>
      <c r="FC38" s="69">
        <v>0</v>
      </c>
      <c r="FD38" s="69">
        <v>0</v>
      </c>
      <c r="FE38" s="69">
        <v>381962</v>
      </c>
      <c r="FF38" s="69">
        <v>0</v>
      </c>
      <c r="FG38" s="69">
        <v>381962</v>
      </c>
      <c r="FH38" s="69">
        <v>0</v>
      </c>
      <c r="FI38" s="69">
        <v>0</v>
      </c>
      <c r="FJ38" s="69">
        <v>0</v>
      </c>
      <c r="FK38" s="69">
        <v>0</v>
      </c>
      <c r="FL38" s="69">
        <v>0</v>
      </c>
      <c r="FM38" s="69">
        <v>0</v>
      </c>
      <c r="FN38" s="69">
        <v>0</v>
      </c>
      <c r="FO38" s="69">
        <v>0</v>
      </c>
      <c r="FP38" s="69">
        <v>0</v>
      </c>
      <c r="FQ38" s="69">
        <v>0</v>
      </c>
      <c r="FR38" s="69">
        <v>0</v>
      </c>
      <c r="FS38" s="69">
        <v>0</v>
      </c>
      <c r="FT38" s="69">
        <v>0</v>
      </c>
      <c r="FU38" s="69">
        <v>0</v>
      </c>
      <c r="FV38" s="69">
        <v>0</v>
      </c>
      <c r="FW38" s="69">
        <v>0</v>
      </c>
      <c r="FX38" s="69">
        <v>0</v>
      </c>
      <c r="FY38" s="69">
        <v>0</v>
      </c>
      <c r="FZ38" s="69">
        <v>0</v>
      </c>
      <c r="GA38" s="69">
        <v>0</v>
      </c>
      <c r="GB38" s="69">
        <v>0</v>
      </c>
      <c r="GC38" s="69">
        <v>0</v>
      </c>
      <c r="GD38" s="69">
        <v>0</v>
      </c>
      <c r="GE38" s="69">
        <v>0</v>
      </c>
      <c r="GF38" s="69">
        <v>0</v>
      </c>
      <c r="GG38" s="69">
        <v>0</v>
      </c>
      <c r="GH38" s="69">
        <v>0</v>
      </c>
      <c r="GI38" s="69">
        <v>0</v>
      </c>
      <c r="GJ38" s="69">
        <v>0</v>
      </c>
      <c r="GK38" s="69">
        <v>0</v>
      </c>
      <c r="GL38" s="69">
        <v>0</v>
      </c>
      <c r="GM38" s="69">
        <v>0</v>
      </c>
      <c r="GN38" s="69">
        <v>0</v>
      </c>
      <c r="GO38" s="69">
        <v>0</v>
      </c>
      <c r="GP38" s="69">
        <v>0</v>
      </c>
      <c r="GQ38" s="69">
        <v>0</v>
      </c>
      <c r="GR38" s="69">
        <v>0</v>
      </c>
      <c r="GS38" s="69">
        <v>0</v>
      </c>
      <c r="GT38" s="69">
        <v>0</v>
      </c>
      <c r="GU38" s="69">
        <v>0</v>
      </c>
      <c r="GV38" s="69">
        <v>0</v>
      </c>
      <c r="GW38" s="69">
        <v>0</v>
      </c>
      <c r="GX38" s="69">
        <v>0</v>
      </c>
      <c r="GY38" s="69">
        <v>0</v>
      </c>
      <c r="GZ38" s="69">
        <v>0</v>
      </c>
      <c r="HA38" s="69">
        <v>0</v>
      </c>
      <c r="HB38" s="69">
        <v>0</v>
      </c>
      <c r="HC38" s="69">
        <v>0</v>
      </c>
      <c r="HD38" s="69">
        <v>0</v>
      </c>
      <c r="HE38" s="69">
        <v>0</v>
      </c>
      <c r="HF38" s="69">
        <v>0</v>
      </c>
      <c r="HG38" s="69">
        <v>0</v>
      </c>
      <c r="HH38" s="69">
        <v>0</v>
      </c>
      <c r="HI38" s="69">
        <v>0</v>
      </c>
      <c r="HJ38" s="69">
        <v>0</v>
      </c>
    </row>
    <row r="39" spans="1:218">
      <c r="A39" s="12" t="str">
        <f>T("272311")</f>
        <v>272311</v>
      </c>
      <c r="B39" s="12" t="s">
        <v>27</v>
      </c>
      <c r="C39" s="69">
        <v>7215908</v>
      </c>
      <c r="D39" s="69">
        <v>235353</v>
      </c>
      <c r="E39" s="69">
        <v>7457310</v>
      </c>
      <c r="F39" s="69">
        <v>16765</v>
      </c>
      <c r="G39" s="69">
        <v>0</v>
      </c>
      <c r="H39" s="69">
        <v>7157257</v>
      </c>
      <c r="I39" s="69">
        <v>35490</v>
      </c>
      <c r="J39" s="69">
        <v>7198796</v>
      </c>
      <c r="K39" s="69">
        <v>16765</v>
      </c>
      <c r="L39" s="69">
        <v>7215908</v>
      </c>
      <c r="M39" s="69">
        <v>235353</v>
      </c>
      <c r="N39" s="69">
        <v>7457310</v>
      </c>
      <c r="O39" s="69">
        <v>16765</v>
      </c>
      <c r="P39" s="69">
        <v>0</v>
      </c>
      <c r="Q39" s="69">
        <v>7157257</v>
      </c>
      <c r="R39" s="69">
        <v>35490</v>
      </c>
      <c r="S39" s="69">
        <v>7198796</v>
      </c>
      <c r="T39" s="69">
        <v>16765</v>
      </c>
      <c r="U39" s="69">
        <v>3910050</v>
      </c>
      <c r="V39" s="69">
        <v>55495</v>
      </c>
      <c r="W39" s="69">
        <v>3965545</v>
      </c>
      <c r="X39" s="69">
        <v>16765</v>
      </c>
      <c r="Y39" s="69">
        <v>0</v>
      </c>
      <c r="Z39" s="69">
        <v>3885915</v>
      </c>
      <c r="AA39" s="69">
        <v>22965</v>
      </c>
      <c r="AB39" s="69">
        <v>3908880</v>
      </c>
      <c r="AC39" s="69">
        <v>16765</v>
      </c>
      <c r="AD39" s="69">
        <v>99460</v>
      </c>
      <c r="AE39" s="69">
        <v>1481</v>
      </c>
      <c r="AF39" s="69">
        <v>100941</v>
      </c>
      <c r="AG39" s="69">
        <v>0</v>
      </c>
      <c r="AH39" s="69">
        <v>0</v>
      </c>
      <c r="AI39" s="69">
        <v>98811</v>
      </c>
      <c r="AJ39" s="69">
        <v>608</v>
      </c>
      <c r="AK39" s="69">
        <v>99419</v>
      </c>
      <c r="AL39" s="69">
        <v>0</v>
      </c>
      <c r="AM39" s="69">
        <v>3559406</v>
      </c>
      <c r="AN39" s="69">
        <v>53227</v>
      </c>
      <c r="AO39" s="69">
        <v>3612633</v>
      </c>
      <c r="AP39" s="69">
        <v>0</v>
      </c>
      <c r="AQ39" s="69">
        <v>0</v>
      </c>
      <c r="AR39" s="69">
        <v>3536148</v>
      </c>
      <c r="AS39" s="69">
        <v>21863</v>
      </c>
      <c r="AT39" s="69">
        <v>3558011</v>
      </c>
      <c r="AU39" s="69">
        <v>0</v>
      </c>
      <c r="AV39" s="69">
        <v>31299</v>
      </c>
      <c r="AW39" s="69">
        <v>0</v>
      </c>
      <c r="AX39" s="69">
        <v>31299</v>
      </c>
      <c r="AY39" s="69">
        <v>0</v>
      </c>
      <c r="AZ39" s="69">
        <v>0</v>
      </c>
      <c r="BA39" s="69">
        <v>31299</v>
      </c>
      <c r="BB39" s="69">
        <v>0</v>
      </c>
      <c r="BC39" s="69">
        <v>31299</v>
      </c>
      <c r="BD39" s="69">
        <v>0</v>
      </c>
      <c r="BE39" s="69">
        <v>110507</v>
      </c>
      <c r="BF39" s="69">
        <v>762</v>
      </c>
      <c r="BG39" s="69">
        <v>111269</v>
      </c>
      <c r="BH39" s="69">
        <v>0</v>
      </c>
      <c r="BI39" s="69">
        <v>0</v>
      </c>
      <c r="BJ39" s="69">
        <v>110321</v>
      </c>
      <c r="BK39" s="69">
        <v>472</v>
      </c>
      <c r="BL39" s="69">
        <v>110793</v>
      </c>
      <c r="BM39" s="69">
        <v>0</v>
      </c>
      <c r="BN39" s="69">
        <v>140677</v>
      </c>
      <c r="BO39" s="69">
        <v>25</v>
      </c>
      <c r="BP39" s="69">
        <v>140702</v>
      </c>
      <c r="BQ39" s="69">
        <v>16765</v>
      </c>
      <c r="BR39" s="69">
        <v>0</v>
      </c>
      <c r="BS39" s="69">
        <v>140635</v>
      </c>
      <c r="BT39" s="69">
        <v>22</v>
      </c>
      <c r="BU39" s="69">
        <v>140657</v>
      </c>
      <c r="BV39" s="69">
        <v>16765</v>
      </c>
      <c r="BW39" s="69">
        <v>2872366</v>
      </c>
      <c r="BX39" s="69">
        <v>174984</v>
      </c>
      <c r="BY39" s="69">
        <v>3047350</v>
      </c>
      <c r="BZ39" s="69">
        <v>0</v>
      </c>
      <c r="CA39" s="69">
        <v>0</v>
      </c>
      <c r="CB39" s="69">
        <v>2839883</v>
      </c>
      <c r="CC39" s="69">
        <v>11333</v>
      </c>
      <c r="CD39" s="69">
        <v>2851216</v>
      </c>
      <c r="CE39" s="69">
        <v>0</v>
      </c>
      <c r="CF39" s="69">
        <v>2839796</v>
      </c>
      <c r="CG39" s="69">
        <v>174984</v>
      </c>
      <c r="CH39" s="69">
        <v>3014780</v>
      </c>
      <c r="CI39" s="69">
        <v>0</v>
      </c>
      <c r="CJ39" s="69">
        <v>0</v>
      </c>
      <c r="CK39" s="69">
        <v>2807313</v>
      </c>
      <c r="CL39" s="69">
        <v>11333</v>
      </c>
      <c r="CM39" s="69">
        <v>2818646</v>
      </c>
      <c r="CN39" s="69">
        <v>0</v>
      </c>
      <c r="CO39" s="69">
        <v>1136258</v>
      </c>
      <c r="CP39" s="69">
        <v>72507</v>
      </c>
      <c r="CQ39" s="69">
        <v>1208765</v>
      </c>
      <c r="CR39" s="69">
        <v>0</v>
      </c>
      <c r="CS39" s="69">
        <v>0</v>
      </c>
      <c r="CT39" s="69">
        <v>1123261</v>
      </c>
      <c r="CU39" s="69">
        <v>4696</v>
      </c>
      <c r="CV39" s="69">
        <v>1127957</v>
      </c>
      <c r="CW39" s="69">
        <v>0</v>
      </c>
      <c r="CX39" s="69">
        <v>1383875</v>
      </c>
      <c r="CY39" s="69">
        <v>83423</v>
      </c>
      <c r="CZ39" s="69">
        <v>1467298</v>
      </c>
      <c r="DA39" s="69">
        <v>0</v>
      </c>
      <c r="DB39" s="69">
        <v>0</v>
      </c>
      <c r="DC39" s="69">
        <v>1368046</v>
      </c>
      <c r="DD39" s="69">
        <v>5403</v>
      </c>
      <c r="DE39" s="69">
        <v>1373449</v>
      </c>
      <c r="DF39" s="69">
        <v>0</v>
      </c>
      <c r="DG39" s="69">
        <v>319663</v>
      </c>
      <c r="DH39" s="69">
        <v>19054</v>
      </c>
      <c r="DI39" s="69">
        <v>338717</v>
      </c>
      <c r="DJ39" s="69">
        <v>0</v>
      </c>
      <c r="DK39" s="69">
        <v>0</v>
      </c>
      <c r="DL39" s="69">
        <v>316006</v>
      </c>
      <c r="DM39" s="69">
        <v>1234</v>
      </c>
      <c r="DN39" s="69">
        <v>317240</v>
      </c>
      <c r="DO39" s="69">
        <v>0</v>
      </c>
      <c r="DP39" s="69">
        <v>32570</v>
      </c>
      <c r="DQ39" s="69">
        <v>0</v>
      </c>
      <c r="DR39" s="69">
        <v>32570</v>
      </c>
      <c r="DS39" s="69">
        <v>0</v>
      </c>
      <c r="DT39" s="69">
        <v>0</v>
      </c>
      <c r="DU39" s="69">
        <v>32570</v>
      </c>
      <c r="DV39" s="69">
        <v>0</v>
      </c>
      <c r="DW39" s="69">
        <v>32570</v>
      </c>
      <c r="DX39" s="69">
        <v>0</v>
      </c>
      <c r="DY39" s="69">
        <v>0</v>
      </c>
      <c r="DZ39" s="69">
        <v>0</v>
      </c>
      <c r="EA39" s="69">
        <v>122363</v>
      </c>
      <c r="EB39" s="69">
        <v>0</v>
      </c>
      <c r="EC39" s="69">
        <v>0</v>
      </c>
      <c r="ED39" s="69">
        <v>0</v>
      </c>
      <c r="EE39" s="69">
        <v>0</v>
      </c>
      <c r="EF39" s="69">
        <v>116648</v>
      </c>
      <c r="EG39" s="69">
        <v>0</v>
      </c>
      <c r="EH39" s="69">
        <v>0</v>
      </c>
      <c r="EI39" s="69">
        <v>0</v>
      </c>
      <c r="EJ39" s="69">
        <v>6049</v>
      </c>
      <c r="EK39" s="69">
        <v>0</v>
      </c>
      <c r="EL39" s="69">
        <v>0</v>
      </c>
      <c r="EM39" s="69">
        <v>0</v>
      </c>
      <c r="EN39" s="69">
        <v>0</v>
      </c>
      <c r="EO39" s="69">
        <v>6049</v>
      </c>
      <c r="EP39" s="69">
        <v>0</v>
      </c>
      <c r="EQ39" s="69">
        <v>111440</v>
      </c>
      <c r="ER39" s="69">
        <v>4874</v>
      </c>
      <c r="ES39" s="69">
        <v>116314</v>
      </c>
      <c r="ET39" s="69">
        <v>0</v>
      </c>
      <c r="EU39" s="69">
        <v>0</v>
      </c>
      <c r="EV39" s="69">
        <v>109407</v>
      </c>
      <c r="EW39" s="69">
        <v>1192</v>
      </c>
      <c r="EX39" s="69">
        <v>110599</v>
      </c>
      <c r="EY39" s="69">
        <v>0</v>
      </c>
      <c r="EZ39" s="69">
        <v>322052</v>
      </c>
      <c r="FA39" s="69">
        <v>0</v>
      </c>
      <c r="FB39" s="69">
        <v>322052</v>
      </c>
      <c r="FC39" s="69">
        <v>0</v>
      </c>
      <c r="FD39" s="69">
        <v>0</v>
      </c>
      <c r="FE39" s="69">
        <v>322052</v>
      </c>
      <c r="FF39" s="69">
        <v>0</v>
      </c>
      <c r="FG39" s="69">
        <v>322052</v>
      </c>
      <c r="FH39" s="69">
        <v>0</v>
      </c>
      <c r="FI39" s="69">
        <v>0</v>
      </c>
      <c r="FJ39" s="69">
        <v>0</v>
      </c>
      <c r="FK39" s="69">
        <v>0</v>
      </c>
      <c r="FL39" s="69">
        <v>0</v>
      </c>
      <c r="FM39" s="69">
        <v>0</v>
      </c>
      <c r="FN39" s="69">
        <v>0</v>
      </c>
      <c r="FO39" s="69">
        <v>0</v>
      </c>
      <c r="FP39" s="69">
        <v>0</v>
      </c>
      <c r="FQ39" s="69">
        <v>0</v>
      </c>
      <c r="FR39" s="69">
        <v>0</v>
      </c>
      <c r="FS39" s="69">
        <v>0</v>
      </c>
      <c r="FT39" s="69">
        <v>0</v>
      </c>
      <c r="FU39" s="69">
        <v>0</v>
      </c>
      <c r="FV39" s="69">
        <v>0</v>
      </c>
      <c r="FW39" s="69">
        <v>0</v>
      </c>
      <c r="FX39" s="69">
        <v>0</v>
      </c>
      <c r="FY39" s="69">
        <v>0</v>
      </c>
      <c r="FZ39" s="69">
        <v>0</v>
      </c>
      <c r="GA39" s="69">
        <v>0</v>
      </c>
      <c r="GB39" s="69">
        <v>0</v>
      </c>
      <c r="GC39" s="69">
        <v>0</v>
      </c>
      <c r="GD39" s="69">
        <v>0</v>
      </c>
      <c r="GE39" s="69">
        <v>0</v>
      </c>
      <c r="GF39" s="69">
        <v>0</v>
      </c>
      <c r="GG39" s="69">
        <v>0</v>
      </c>
      <c r="GH39" s="69">
        <v>0</v>
      </c>
      <c r="GI39" s="69">
        <v>0</v>
      </c>
      <c r="GJ39" s="69">
        <v>0</v>
      </c>
      <c r="GK39" s="69">
        <v>0</v>
      </c>
      <c r="GL39" s="69">
        <v>0</v>
      </c>
      <c r="GM39" s="69">
        <v>0</v>
      </c>
      <c r="GN39" s="69">
        <v>0</v>
      </c>
      <c r="GO39" s="69">
        <v>0</v>
      </c>
      <c r="GP39" s="69">
        <v>0</v>
      </c>
      <c r="GQ39" s="69">
        <v>0</v>
      </c>
      <c r="GR39" s="69">
        <v>0</v>
      </c>
      <c r="GS39" s="69">
        <v>0</v>
      </c>
      <c r="GT39" s="69">
        <v>0</v>
      </c>
      <c r="GU39" s="69">
        <v>0</v>
      </c>
      <c r="GV39" s="69">
        <v>0</v>
      </c>
      <c r="GW39" s="69">
        <v>0</v>
      </c>
      <c r="GX39" s="69">
        <v>0</v>
      </c>
      <c r="GY39" s="69">
        <v>0</v>
      </c>
      <c r="GZ39" s="69">
        <v>0</v>
      </c>
      <c r="HA39" s="69">
        <v>0</v>
      </c>
      <c r="HB39" s="69">
        <v>0</v>
      </c>
      <c r="HC39" s="69">
        <v>0</v>
      </c>
      <c r="HD39" s="69">
        <v>0</v>
      </c>
      <c r="HE39" s="69">
        <v>0</v>
      </c>
      <c r="HF39" s="69">
        <v>0</v>
      </c>
      <c r="HG39" s="69">
        <v>0</v>
      </c>
      <c r="HH39" s="69">
        <v>0</v>
      </c>
      <c r="HI39" s="69">
        <v>0</v>
      </c>
      <c r="HJ39" s="69">
        <v>0</v>
      </c>
    </row>
    <row r="40" spans="1:218">
      <c r="A40" s="12" t="str">
        <f>T("272329")</f>
        <v>272329</v>
      </c>
      <c r="B40" s="12" t="s">
        <v>26</v>
      </c>
      <c r="C40" s="69">
        <v>5092505</v>
      </c>
      <c r="D40" s="69">
        <v>137420</v>
      </c>
      <c r="E40" s="69">
        <v>5237533</v>
      </c>
      <c r="F40" s="69">
        <v>37878</v>
      </c>
      <c r="G40" s="69">
        <v>0</v>
      </c>
      <c r="H40" s="69">
        <v>5042387</v>
      </c>
      <c r="I40" s="69">
        <v>43109</v>
      </c>
      <c r="J40" s="69">
        <v>5093104</v>
      </c>
      <c r="K40" s="69">
        <v>37954</v>
      </c>
      <c r="L40" s="69">
        <v>5092505</v>
      </c>
      <c r="M40" s="69">
        <v>137420</v>
      </c>
      <c r="N40" s="69">
        <v>5237533</v>
      </c>
      <c r="O40" s="69">
        <v>37878</v>
      </c>
      <c r="P40" s="69">
        <v>0</v>
      </c>
      <c r="Q40" s="69">
        <v>5042387</v>
      </c>
      <c r="R40" s="69">
        <v>43109</v>
      </c>
      <c r="S40" s="69">
        <v>5093104</v>
      </c>
      <c r="T40" s="69">
        <v>37954</v>
      </c>
      <c r="U40" s="69">
        <v>2656844</v>
      </c>
      <c r="V40" s="69">
        <v>73009</v>
      </c>
      <c r="W40" s="69">
        <v>2729853</v>
      </c>
      <c r="X40" s="69">
        <v>37878</v>
      </c>
      <c r="Y40" s="69">
        <v>0</v>
      </c>
      <c r="Z40" s="69">
        <v>2629062</v>
      </c>
      <c r="AA40" s="69">
        <v>23662</v>
      </c>
      <c r="AB40" s="69">
        <v>2652724</v>
      </c>
      <c r="AC40" s="69">
        <v>37954</v>
      </c>
      <c r="AD40" s="69">
        <v>87976</v>
      </c>
      <c r="AE40" s="69">
        <v>2545</v>
      </c>
      <c r="AF40" s="69">
        <v>90521</v>
      </c>
      <c r="AG40" s="69">
        <v>0</v>
      </c>
      <c r="AH40" s="69">
        <v>0</v>
      </c>
      <c r="AI40" s="69">
        <v>86961</v>
      </c>
      <c r="AJ40" s="69">
        <v>833</v>
      </c>
      <c r="AK40" s="69">
        <v>87794</v>
      </c>
      <c r="AL40" s="69">
        <v>0</v>
      </c>
      <c r="AM40" s="69">
        <v>2356190</v>
      </c>
      <c r="AN40" s="69">
        <v>68150</v>
      </c>
      <c r="AO40" s="69">
        <v>2424340</v>
      </c>
      <c r="AP40" s="69">
        <v>0</v>
      </c>
      <c r="AQ40" s="69">
        <v>0</v>
      </c>
      <c r="AR40" s="69">
        <v>2329028</v>
      </c>
      <c r="AS40" s="69">
        <v>22290</v>
      </c>
      <c r="AT40" s="69">
        <v>2351318</v>
      </c>
      <c r="AU40" s="69">
        <v>0</v>
      </c>
      <c r="AV40" s="69">
        <v>17982</v>
      </c>
      <c r="AW40" s="69">
        <v>0</v>
      </c>
      <c r="AX40" s="69">
        <v>17982</v>
      </c>
      <c r="AY40" s="69">
        <v>0</v>
      </c>
      <c r="AZ40" s="69">
        <v>0</v>
      </c>
      <c r="BA40" s="69">
        <v>17982</v>
      </c>
      <c r="BB40" s="69">
        <v>0</v>
      </c>
      <c r="BC40" s="69">
        <v>17982</v>
      </c>
      <c r="BD40" s="69">
        <v>0</v>
      </c>
      <c r="BE40" s="69">
        <v>81897</v>
      </c>
      <c r="BF40" s="69">
        <v>2031</v>
      </c>
      <c r="BG40" s="69">
        <v>83928</v>
      </c>
      <c r="BH40" s="69">
        <v>0</v>
      </c>
      <c r="BI40" s="69">
        <v>0</v>
      </c>
      <c r="BJ40" s="69">
        <v>82049</v>
      </c>
      <c r="BK40" s="69">
        <v>473</v>
      </c>
      <c r="BL40" s="69">
        <v>82522</v>
      </c>
      <c r="BM40" s="69">
        <v>0</v>
      </c>
      <c r="BN40" s="69">
        <v>130781</v>
      </c>
      <c r="BO40" s="69">
        <v>283</v>
      </c>
      <c r="BP40" s="69">
        <v>131064</v>
      </c>
      <c r="BQ40" s="69">
        <v>37878</v>
      </c>
      <c r="BR40" s="69">
        <v>0</v>
      </c>
      <c r="BS40" s="69">
        <v>131024</v>
      </c>
      <c r="BT40" s="69">
        <v>66</v>
      </c>
      <c r="BU40" s="69">
        <v>131090</v>
      </c>
      <c r="BV40" s="69">
        <v>37954</v>
      </c>
      <c r="BW40" s="69">
        <v>1996668</v>
      </c>
      <c r="BX40" s="69">
        <v>58194</v>
      </c>
      <c r="BY40" s="69">
        <v>2054862</v>
      </c>
      <c r="BZ40" s="69">
        <v>0</v>
      </c>
      <c r="CA40" s="69">
        <v>0</v>
      </c>
      <c r="CB40" s="69">
        <v>1976403</v>
      </c>
      <c r="CC40" s="69">
        <v>17752</v>
      </c>
      <c r="CD40" s="69">
        <v>1994155</v>
      </c>
      <c r="CE40" s="69">
        <v>0</v>
      </c>
      <c r="CF40" s="69">
        <v>1950168</v>
      </c>
      <c r="CG40" s="69">
        <v>58194</v>
      </c>
      <c r="CH40" s="69">
        <v>2008362</v>
      </c>
      <c r="CI40" s="69">
        <v>0</v>
      </c>
      <c r="CJ40" s="69">
        <v>0</v>
      </c>
      <c r="CK40" s="69">
        <v>1929903</v>
      </c>
      <c r="CL40" s="69">
        <v>17752</v>
      </c>
      <c r="CM40" s="69">
        <v>1947655</v>
      </c>
      <c r="CN40" s="69">
        <v>0</v>
      </c>
      <c r="CO40" s="69">
        <v>637139</v>
      </c>
      <c r="CP40" s="69">
        <v>19372</v>
      </c>
      <c r="CQ40" s="69">
        <v>656511</v>
      </c>
      <c r="CR40" s="69">
        <v>0</v>
      </c>
      <c r="CS40" s="69">
        <v>0</v>
      </c>
      <c r="CT40" s="69">
        <v>630518</v>
      </c>
      <c r="CU40" s="69">
        <v>5800</v>
      </c>
      <c r="CV40" s="69">
        <v>636318</v>
      </c>
      <c r="CW40" s="69">
        <v>0</v>
      </c>
      <c r="CX40" s="69">
        <v>1040101</v>
      </c>
      <c r="CY40" s="69">
        <v>31624</v>
      </c>
      <c r="CZ40" s="69">
        <v>1071725</v>
      </c>
      <c r="DA40" s="69">
        <v>0</v>
      </c>
      <c r="DB40" s="69">
        <v>0</v>
      </c>
      <c r="DC40" s="69">
        <v>1029293</v>
      </c>
      <c r="DD40" s="69">
        <v>9468</v>
      </c>
      <c r="DE40" s="69">
        <v>1038761</v>
      </c>
      <c r="DF40" s="69">
        <v>0</v>
      </c>
      <c r="DG40" s="69">
        <v>272928</v>
      </c>
      <c r="DH40" s="69">
        <v>7198</v>
      </c>
      <c r="DI40" s="69">
        <v>280126</v>
      </c>
      <c r="DJ40" s="69">
        <v>0</v>
      </c>
      <c r="DK40" s="69">
        <v>0</v>
      </c>
      <c r="DL40" s="69">
        <v>270092</v>
      </c>
      <c r="DM40" s="69">
        <v>2484</v>
      </c>
      <c r="DN40" s="69">
        <v>272576</v>
      </c>
      <c r="DO40" s="69">
        <v>0</v>
      </c>
      <c r="DP40" s="69">
        <v>46500</v>
      </c>
      <c r="DQ40" s="69">
        <v>0</v>
      </c>
      <c r="DR40" s="69">
        <v>46500</v>
      </c>
      <c r="DS40" s="69">
        <v>0</v>
      </c>
      <c r="DT40" s="69">
        <v>0</v>
      </c>
      <c r="DU40" s="69">
        <v>46500</v>
      </c>
      <c r="DV40" s="69">
        <v>0</v>
      </c>
      <c r="DW40" s="69">
        <v>46500</v>
      </c>
      <c r="DX40" s="69">
        <v>0</v>
      </c>
      <c r="DY40" s="69">
        <v>0</v>
      </c>
      <c r="DZ40" s="69">
        <v>0</v>
      </c>
      <c r="EA40" s="69">
        <v>164238</v>
      </c>
      <c r="EB40" s="69">
        <v>0</v>
      </c>
      <c r="EC40" s="69">
        <v>0</v>
      </c>
      <c r="ED40" s="69">
        <v>0</v>
      </c>
      <c r="EE40" s="69">
        <v>0</v>
      </c>
      <c r="EF40" s="69">
        <v>157645</v>
      </c>
      <c r="EG40" s="69">
        <v>0</v>
      </c>
      <c r="EH40" s="69">
        <v>0</v>
      </c>
      <c r="EI40" s="69">
        <v>0</v>
      </c>
      <c r="EJ40" s="69">
        <v>7608</v>
      </c>
      <c r="EK40" s="69">
        <v>0</v>
      </c>
      <c r="EL40" s="69">
        <v>0</v>
      </c>
      <c r="EM40" s="69">
        <v>0</v>
      </c>
      <c r="EN40" s="69">
        <v>0</v>
      </c>
      <c r="EO40" s="69">
        <v>7608</v>
      </c>
      <c r="EP40" s="69">
        <v>0</v>
      </c>
      <c r="EQ40" s="69">
        <v>150413</v>
      </c>
      <c r="ER40" s="69">
        <v>6217</v>
      </c>
      <c r="ES40" s="69">
        <v>156630</v>
      </c>
      <c r="ET40" s="69">
        <v>0</v>
      </c>
      <c r="EU40" s="69">
        <v>0</v>
      </c>
      <c r="EV40" s="69">
        <v>148342</v>
      </c>
      <c r="EW40" s="69">
        <v>1695</v>
      </c>
      <c r="EX40" s="69">
        <v>150037</v>
      </c>
      <c r="EY40" s="69">
        <v>0</v>
      </c>
      <c r="EZ40" s="69">
        <v>288580</v>
      </c>
      <c r="FA40" s="69">
        <v>0</v>
      </c>
      <c r="FB40" s="69">
        <v>288580</v>
      </c>
      <c r="FC40" s="69">
        <v>0</v>
      </c>
      <c r="FD40" s="69">
        <v>0</v>
      </c>
      <c r="FE40" s="69">
        <v>288580</v>
      </c>
      <c r="FF40" s="69">
        <v>0</v>
      </c>
      <c r="FG40" s="69">
        <v>288580</v>
      </c>
      <c r="FH40" s="69">
        <v>0</v>
      </c>
      <c r="FI40" s="69">
        <v>0</v>
      </c>
      <c r="FJ40" s="69">
        <v>0</v>
      </c>
      <c r="FK40" s="69">
        <v>0</v>
      </c>
      <c r="FL40" s="69">
        <v>0</v>
      </c>
      <c r="FM40" s="69">
        <v>0</v>
      </c>
      <c r="FN40" s="69">
        <v>0</v>
      </c>
      <c r="FO40" s="69">
        <v>0</v>
      </c>
      <c r="FP40" s="69">
        <v>0</v>
      </c>
      <c r="FQ40" s="69">
        <v>0</v>
      </c>
      <c r="FR40" s="69">
        <v>0</v>
      </c>
      <c r="FS40" s="69">
        <v>0</v>
      </c>
      <c r="FT40" s="69">
        <v>0</v>
      </c>
      <c r="FU40" s="69">
        <v>0</v>
      </c>
      <c r="FV40" s="69">
        <v>0</v>
      </c>
      <c r="FW40" s="69">
        <v>0</v>
      </c>
      <c r="FX40" s="69">
        <v>0</v>
      </c>
      <c r="FY40" s="69">
        <v>0</v>
      </c>
      <c r="FZ40" s="69">
        <v>0</v>
      </c>
      <c r="GA40" s="69">
        <v>0</v>
      </c>
      <c r="GB40" s="69">
        <v>0</v>
      </c>
      <c r="GC40" s="69">
        <v>0</v>
      </c>
      <c r="GD40" s="69">
        <v>0</v>
      </c>
      <c r="GE40" s="69">
        <v>0</v>
      </c>
      <c r="GF40" s="69">
        <v>0</v>
      </c>
      <c r="GG40" s="69">
        <v>0</v>
      </c>
      <c r="GH40" s="69">
        <v>0</v>
      </c>
      <c r="GI40" s="69">
        <v>0</v>
      </c>
      <c r="GJ40" s="69">
        <v>0</v>
      </c>
      <c r="GK40" s="69">
        <v>0</v>
      </c>
      <c r="GL40" s="69">
        <v>0</v>
      </c>
      <c r="GM40" s="69">
        <v>0</v>
      </c>
      <c r="GN40" s="69">
        <v>0</v>
      </c>
      <c r="GO40" s="69">
        <v>0</v>
      </c>
      <c r="GP40" s="69">
        <v>0</v>
      </c>
      <c r="GQ40" s="69">
        <v>0</v>
      </c>
      <c r="GR40" s="69">
        <v>0</v>
      </c>
      <c r="GS40" s="69">
        <v>0</v>
      </c>
      <c r="GT40" s="69">
        <v>0</v>
      </c>
      <c r="GU40" s="69">
        <v>0</v>
      </c>
      <c r="GV40" s="69">
        <v>0</v>
      </c>
      <c r="GW40" s="69">
        <v>0</v>
      </c>
      <c r="GX40" s="69">
        <v>0</v>
      </c>
      <c r="GY40" s="69">
        <v>0</v>
      </c>
      <c r="GZ40" s="69">
        <v>0</v>
      </c>
      <c r="HA40" s="69">
        <v>0</v>
      </c>
      <c r="HB40" s="69">
        <v>0</v>
      </c>
      <c r="HC40" s="69">
        <v>0</v>
      </c>
      <c r="HD40" s="69">
        <v>0</v>
      </c>
      <c r="HE40" s="69">
        <v>0</v>
      </c>
      <c r="HF40" s="69">
        <v>0</v>
      </c>
      <c r="HG40" s="69">
        <v>0</v>
      </c>
      <c r="HH40" s="69">
        <v>0</v>
      </c>
      <c r="HI40" s="69">
        <v>0</v>
      </c>
      <c r="HJ40" s="69">
        <v>0</v>
      </c>
    </row>
    <row r="41" spans="1:2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</row>
    <row r="42" spans="1:218">
      <c r="A42" s="12"/>
      <c r="B42" s="12" t="s">
        <v>136</v>
      </c>
      <c r="C42" s="12">
        <f>SUM(C10:C40)</f>
        <v>709176073</v>
      </c>
      <c r="D42" s="12">
        <f t="shared" ref="D42:CT42" si="0">SUM(D10:D40)</f>
        <v>9468675</v>
      </c>
      <c r="E42" s="12">
        <f t="shared" si="0"/>
        <v>719141621</v>
      </c>
      <c r="F42" s="12">
        <f t="shared" si="0"/>
        <v>9674732</v>
      </c>
      <c r="G42" s="12">
        <f t="shared" si="0"/>
        <v>0</v>
      </c>
      <c r="H42" s="12">
        <f t="shared" si="0"/>
        <v>705225631</v>
      </c>
      <c r="I42" s="12">
        <f t="shared" si="0"/>
        <v>3573585</v>
      </c>
      <c r="J42" s="12">
        <f t="shared" si="0"/>
        <v>709296088</v>
      </c>
      <c r="K42" s="12">
        <f t="shared" si="0"/>
        <v>9672521</v>
      </c>
      <c r="L42" s="12">
        <f t="shared" si="0"/>
        <v>708909380</v>
      </c>
      <c r="M42" s="12">
        <f t="shared" si="0"/>
        <v>9468675</v>
      </c>
      <c r="N42" s="12">
        <f t="shared" si="0"/>
        <v>718874928</v>
      </c>
      <c r="O42" s="12"/>
      <c r="P42" s="12"/>
      <c r="Q42" s="12">
        <f t="shared" si="0"/>
        <v>704958938</v>
      </c>
      <c r="R42" s="12">
        <f t="shared" si="0"/>
        <v>3573585</v>
      </c>
      <c r="S42" s="12">
        <f t="shared" si="0"/>
        <v>709029395</v>
      </c>
      <c r="T42" s="12"/>
      <c r="U42" s="12">
        <f t="shared" si="0"/>
        <v>348400349</v>
      </c>
      <c r="V42" s="12">
        <f t="shared" si="0"/>
        <v>5515147</v>
      </c>
      <c r="W42" s="12">
        <f t="shared" si="0"/>
        <v>353915496</v>
      </c>
      <c r="X42" s="12"/>
      <c r="Y42" s="12"/>
      <c r="Z42" s="12">
        <f t="shared" si="0"/>
        <v>345734537</v>
      </c>
      <c r="AA42" s="12">
        <f t="shared" si="0"/>
        <v>2208589</v>
      </c>
      <c r="AB42" s="12">
        <f t="shared" si="0"/>
        <v>347943126</v>
      </c>
      <c r="AC42" s="12"/>
      <c r="AD42" s="12">
        <f t="shared" si="0"/>
        <v>8489983</v>
      </c>
      <c r="AE42" s="12">
        <f t="shared" si="0"/>
        <v>153613</v>
      </c>
      <c r="AF42" s="12">
        <f t="shared" si="0"/>
        <v>8643596</v>
      </c>
      <c r="AG42" s="12"/>
      <c r="AH42" s="12"/>
      <c r="AI42" s="12">
        <f t="shared" si="0"/>
        <v>8415010</v>
      </c>
      <c r="AJ42" s="12">
        <f t="shared" si="0"/>
        <v>65433</v>
      </c>
      <c r="AK42" s="12">
        <f t="shared" si="0"/>
        <v>8480443</v>
      </c>
      <c r="AL42" s="12"/>
      <c r="AM42" s="12">
        <f t="shared" si="0"/>
        <v>292045364</v>
      </c>
      <c r="AN42" s="12">
        <f t="shared" si="0"/>
        <v>4991947</v>
      </c>
      <c r="AO42" s="12">
        <f t="shared" si="0"/>
        <v>297037311</v>
      </c>
      <c r="AP42" s="12"/>
      <c r="AQ42" s="12"/>
      <c r="AR42" s="12">
        <f t="shared" si="0"/>
        <v>289470060</v>
      </c>
      <c r="AS42" s="12">
        <f t="shared" si="0"/>
        <v>2033708</v>
      </c>
      <c r="AT42" s="12">
        <f t="shared" si="0"/>
        <v>291503768</v>
      </c>
      <c r="AU42" s="12"/>
      <c r="AV42" s="12">
        <f t="shared" si="0"/>
        <v>2695046</v>
      </c>
      <c r="AW42" s="12">
        <f t="shared" si="0"/>
        <v>0</v>
      </c>
      <c r="AX42" s="12">
        <f t="shared" si="0"/>
        <v>2695046</v>
      </c>
      <c r="AY42" s="12"/>
      <c r="AZ42" s="12"/>
      <c r="BA42" s="12">
        <f t="shared" si="0"/>
        <v>2691625</v>
      </c>
      <c r="BB42" s="12">
        <f t="shared" si="0"/>
        <v>0</v>
      </c>
      <c r="BC42" s="12">
        <f t="shared" si="0"/>
        <v>2691625</v>
      </c>
      <c r="BD42" s="12"/>
      <c r="BE42" s="12">
        <f t="shared" si="0"/>
        <v>14209135</v>
      </c>
      <c r="BF42" s="12">
        <f t="shared" si="0"/>
        <v>151938</v>
      </c>
      <c r="BG42" s="12">
        <f t="shared" si="0"/>
        <v>14361073</v>
      </c>
      <c r="BH42" s="12"/>
      <c r="BI42" s="12"/>
      <c r="BJ42" s="12">
        <f t="shared" si="0"/>
        <v>14185659</v>
      </c>
      <c r="BK42" s="12">
        <f t="shared" si="0"/>
        <v>43372</v>
      </c>
      <c r="BL42" s="12">
        <f t="shared" si="0"/>
        <v>14229031</v>
      </c>
      <c r="BM42" s="12"/>
      <c r="BN42" s="12">
        <f t="shared" si="0"/>
        <v>33655867</v>
      </c>
      <c r="BO42" s="12">
        <f t="shared" si="0"/>
        <v>217649</v>
      </c>
      <c r="BP42" s="12">
        <f t="shared" si="0"/>
        <v>33873516</v>
      </c>
      <c r="BQ42" s="12"/>
      <c r="BR42" s="12"/>
      <c r="BS42" s="12">
        <f t="shared" si="0"/>
        <v>33663808</v>
      </c>
      <c r="BT42" s="12">
        <f t="shared" si="0"/>
        <v>66076</v>
      </c>
      <c r="BU42" s="12">
        <f t="shared" si="0"/>
        <v>33729884</v>
      </c>
      <c r="BV42" s="12"/>
      <c r="BW42" s="12">
        <f t="shared" si="0"/>
        <v>317935206</v>
      </c>
      <c r="BX42" s="12">
        <f t="shared" si="0"/>
        <v>3649362</v>
      </c>
      <c r="BY42" s="12">
        <f t="shared" si="0"/>
        <v>321584568</v>
      </c>
      <c r="BZ42" s="12"/>
      <c r="CA42" s="12"/>
      <c r="CB42" s="12">
        <f t="shared" si="0"/>
        <v>316773228</v>
      </c>
      <c r="CC42" s="12">
        <f t="shared" si="0"/>
        <v>1272869</v>
      </c>
      <c r="CD42" s="12">
        <f t="shared" si="0"/>
        <v>318046097</v>
      </c>
      <c r="CE42" s="12"/>
      <c r="CF42" s="12">
        <f t="shared" si="0"/>
        <v>312737151</v>
      </c>
      <c r="CG42" s="12">
        <f t="shared" si="0"/>
        <v>3649362</v>
      </c>
      <c r="CH42" s="12">
        <f t="shared" si="0"/>
        <v>316386513</v>
      </c>
      <c r="CI42" s="12"/>
      <c r="CJ42" s="12"/>
      <c r="CK42" s="12">
        <f t="shared" si="0"/>
        <v>311575173</v>
      </c>
      <c r="CL42" s="12">
        <f t="shared" si="0"/>
        <v>1272869</v>
      </c>
      <c r="CM42" s="12">
        <f t="shared" si="0"/>
        <v>312848042</v>
      </c>
      <c r="CN42" s="12"/>
      <c r="CO42" s="12">
        <f t="shared" si="0"/>
        <v>127052739</v>
      </c>
      <c r="CP42" s="12">
        <f t="shared" si="0"/>
        <v>1569047</v>
      </c>
      <c r="CQ42" s="12">
        <f t="shared" si="0"/>
        <v>128621786</v>
      </c>
      <c r="CR42" s="12"/>
      <c r="CS42" s="12"/>
      <c r="CT42" s="12">
        <f t="shared" si="0"/>
        <v>126564678</v>
      </c>
      <c r="CU42" s="12">
        <f t="shared" ref="CU42:GK42" si="1">SUM(CU10:CU40)</f>
        <v>550850</v>
      </c>
      <c r="CV42" s="12">
        <f t="shared" si="1"/>
        <v>127115528</v>
      </c>
      <c r="CW42" s="12"/>
      <c r="CX42" s="12">
        <f t="shared" si="1"/>
        <v>142544298</v>
      </c>
      <c r="CY42" s="12">
        <f t="shared" si="1"/>
        <v>1729965</v>
      </c>
      <c r="CZ42" s="12">
        <f t="shared" si="1"/>
        <v>144274263</v>
      </c>
      <c r="DA42" s="12"/>
      <c r="DB42" s="12"/>
      <c r="DC42" s="12">
        <f t="shared" si="1"/>
        <v>141993679</v>
      </c>
      <c r="DD42" s="12">
        <f t="shared" si="1"/>
        <v>606205</v>
      </c>
      <c r="DE42" s="12">
        <f t="shared" si="1"/>
        <v>142599884</v>
      </c>
      <c r="DF42" s="12"/>
      <c r="DG42" s="12">
        <f t="shared" si="1"/>
        <v>43140114</v>
      </c>
      <c r="DH42" s="12">
        <f t="shared" si="1"/>
        <v>350350</v>
      </c>
      <c r="DI42" s="12">
        <f t="shared" si="1"/>
        <v>43490464</v>
      </c>
      <c r="DJ42" s="12"/>
      <c r="DK42" s="12"/>
      <c r="DL42" s="12">
        <f t="shared" si="1"/>
        <v>43016816</v>
      </c>
      <c r="DM42" s="12">
        <f t="shared" si="1"/>
        <v>115814</v>
      </c>
      <c r="DN42" s="12">
        <f t="shared" si="1"/>
        <v>43132630</v>
      </c>
      <c r="DO42" s="12"/>
      <c r="DP42" s="12">
        <f t="shared" si="1"/>
        <v>5198055</v>
      </c>
      <c r="DQ42" s="12">
        <f t="shared" si="1"/>
        <v>0</v>
      </c>
      <c r="DR42" s="12">
        <f t="shared" si="1"/>
        <v>5198055</v>
      </c>
      <c r="DS42" s="12"/>
      <c r="DT42" s="12"/>
      <c r="DU42" s="12">
        <f t="shared" si="1"/>
        <v>5198055</v>
      </c>
      <c r="DV42" s="12">
        <f t="shared" si="1"/>
        <v>0</v>
      </c>
      <c r="DW42" s="12">
        <f t="shared" si="1"/>
        <v>5198055</v>
      </c>
      <c r="DX42" s="12"/>
      <c r="DY42" s="12">
        <f t="shared" si="1"/>
        <v>0</v>
      </c>
      <c r="DZ42" s="12">
        <f t="shared" si="1"/>
        <v>0</v>
      </c>
      <c r="EA42" s="12">
        <f t="shared" si="1"/>
        <v>8560776</v>
      </c>
      <c r="EB42" s="12"/>
      <c r="EC42" s="12"/>
      <c r="ED42" s="12">
        <f t="shared" si="1"/>
        <v>0</v>
      </c>
      <c r="EE42" s="12">
        <f t="shared" si="1"/>
        <v>0</v>
      </c>
      <c r="EF42" s="12">
        <f t="shared" si="1"/>
        <v>8226389</v>
      </c>
      <c r="EG42" s="12"/>
      <c r="EH42" s="12">
        <f>SUM(EH10:EH41)</f>
        <v>0</v>
      </c>
      <c r="EI42" s="12">
        <f t="shared" ref="EI42:EJ42" si="2">SUM(EI10:EI41)</f>
        <v>0</v>
      </c>
      <c r="EJ42" s="12">
        <f t="shared" si="2"/>
        <v>496873</v>
      </c>
      <c r="EK42" s="12"/>
      <c r="EL42" s="12"/>
      <c r="EM42" s="12">
        <f>SUM(EM10:EM41)</f>
        <v>0</v>
      </c>
      <c r="EN42" s="12">
        <f t="shared" ref="EN42:EO42" si="3">SUM(EN10:EN41)</f>
        <v>0</v>
      </c>
      <c r="EO42" s="12">
        <f t="shared" si="3"/>
        <v>496872</v>
      </c>
      <c r="EP42" s="12"/>
      <c r="EQ42" s="12">
        <f>SUM(EQ10:EQ40)</f>
        <v>7760089</v>
      </c>
      <c r="ER42" s="12">
        <f t="shared" ref="ER42:ES42" si="4">SUM(ER10:ER40)</f>
        <v>303814</v>
      </c>
      <c r="ES42" s="12">
        <f t="shared" si="4"/>
        <v>8063903</v>
      </c>
      <c r="ET42" s="12"/>
      <c r="EU42" s="12"/>
      <c r="EV42" s="12">
        <f>SUM(EV10:EV40)</f>
        <v>7637438</v>
      </c>
      <c r="EW42" s="12">
        <f t="shared" ref="EW42:EY42" si="5">SUM(EW10:EW40)</f>
        <v>92079</v>
      </c>
      <c r="EX42" s="12">
        <f t="shared" si="5"/>
        <v>7729517</v>
      </c>
      <c r="EY42" s="12">
        <f t="shared" si="5"/>
        <v>0</v>
      </c>
      <c r="EZ42" s="12">
        <f t="shared" si="1"/>
        <v>34813736</v>
      </c>
      <c r="FA42" s="12">
        <f t="shared" si="1"/>
        <v>352</v>
      </c>
      <c r="FB42" s="12">
        <f t="shared" si="1"/>
        <v>34814088</v>
      </c>
      <c r="FC42" s="12"/>
      <c r="FD42" s="12"/>
      <c r="FE42" s="12">
        <f t="shared" si="1"/>
        <v>34813735</v>
      </c>
      <c r="FF42" s="12">
        <f t="shared" si="1"/>
        <v>48</v>
      </c>
      <c r="FG42" s="12">
        <f t="shared" si="1"/>
        <v>34813783</v>
      </c>
      <c r="FH42" s="12"/>
      <c r="FI42" s="12">
        <f t="shared" si="1"/>
        <v>0</v>
      </c>
      <c r="FJ42" s="12">
        <f t="shared" si="1"/>
        <v>0</v>
      </c>
      <c r="FK42" s="12">
        <f t="shared" si="1"/>
        <v>0</v>
      </c>
      <c r="FL42" s="12"/>
      <c r="FM42" s="12"/>
      <c r="FN42" s="12">
        <f t="shared" si="1"/>
        <v>0</v>
      </c>
      <c r="FO42" s="12">
        <f t="shared" si="1"/>
        <v>0</v>
      </c>
      <c r="FP42" s="12">
        <f t="shared" si="1"/>
        <v>0</v>
      </c>
      <c r="FQ42" s="12"/>
      <c r="FR42" s="12">
        <f t="shared" si="1"/>
        <v>0</v>
      </c>
      <c r="FS42" s="12">
        <f t="shared" si="1"/>
        <v>0</v>
      </c>
      <c r="FT42" s="12">
        <f t="shared" si="1"/>
        <v>0</v>
      </c>
      <c r="FU42" s="12"/>
      <c r="FV42" s="12"/>
      <c r="FW42" s="12">
        <f t="shared" si="1"/>
        <v>0</v>
      </c>
      <c r="FX42" s="12">
        <f t="shared" si="1"/>
        <v>0</v>
      </c>
      <c r="FY42" s="12">
        <f t="shared" si="1"/>
        <v>0</v>
      </c>
      <c r="FZ42" s="12"/>
      <c r="GA42" s="12">
        <f t="shared" si="1"/>
        <v>0</v>
      </c>
      <c r="GB42" s="12">
        <f t="shared" si="1"/>
        <v>0</v>
      </c>
      <c r="GC42" s="12">
        <f t="shared" si="1"/>
        <v>0</v>
      </c>
      <c r="GD42" s="12"/>
      <c r="GE42" s="12"/>
      <c r="GF42" s="12">
        <f t="shared" si="1"/>
        <v>0</v>
      </c>
      <c r="GG42" s="12">
        <f t="shared" si="1"/>
        <v>0</v>
      </c>
      <c r="GH42" s="12">
        <f t="shared" si="1"/>
        <v>0</v>
      </c>
      <c r="GI42" s="12"/>
      <c r="GJ42" s="12">
        <f t="shared" si="1"/>
        <v>0</v>
      </c>
      <c r="GK42" s="12">
        <f t="shared" si="1"/>
        <v>0</v>
      </c>
      <c r="GL42" s="12">
        <f t="shared" ref="GL42:HI42" si="6">SUM(GL10:GL40)</f>
        <v>0</v>
      </c>
      <c r="GM42" s="12"/>
      <c r="GN42" s="12"/>
      <c r="GO42" s="12">
        <f t="shared" si="6"/>
        <v>0</v>
      </c>
      <c r="GP42" s="12">
        <f t="shared" si="6"/>
        <v>0</v>
      </c>
      <c r="GQ42" s="12">
        <f t="shared" si="6"/>
        <v>0</v>
      </c>
      <c r="GR42" s="12"/>
      <c r="GS42" s="12">
        <f t="shared" si="6"/>
        <v>0</v>
      </c>
      <c r="GT42" s="12">
        <f t="shared" si="6"/>
        <v>0</v>
      </c>
      <c r="GU42" s="12">
        <f t="shared" si="6"/>
        <v>0</v>
      </c>
      <c r="GV42" s="12"/>
      <c r="GW42" s="12"/>
      <c r="GX42" s="12">
        <f t="shared" si="6"/>
        <v>0</v>
      </c>
      <c r="GY42" s="12">
        <f t="shared" si="6"/>
        <v>0</v>
      </c>
      <c r="GZ42" s="12">
        <f t="shared" si="6"/>
        <v>0</v>
      </c>
      <c r="HA42" s="12"/>
      <c r="HB42" s="12">
        <f t="shared" si="6"/>
        <v>266693</v>
      </c>
      <c r="HC42" s="12">
        <f t="shared" si="6"/>
        <v>0</v>
      </c>
      <c r="HD42" s="12">
        <f t="shared" si="6"/>
        <v>266693</v>
      </c>
      <c r="HE42" s="12"/>
      <c r="HF42" s="12"/>
      <c r="HG42" s="12">
        <f t="shared" si="6"/>
        <v>266693</v>
      </c>
      <c r="HH42" s="12">
        <f t="shared" si="6"/>
        <v>0</v>
      </c>
      <c r="HI42" s="12">
        <f t="shared" si="6"/>
        <v>266693</v>
      </c>
      <c r="HJ42" s="12"/>
    </row>
    <row r="43" spans="1:2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</row>
    <row r="44" spans="1:218">
      <c r="A44" s="12" t="str">
        <f>T("273015")</f>
        <v>273015</v>
      </c>
      <c r="B44" s="12" t="s">
        <v>14</v>
      </c>
      <c r="C44" s="69">
        <v>4495631</v>
      </c>
      <c r="D44" s="69">
        <v>221211</v>
      </c>
      <c r="E44" s="69">
        <v>4718661</v>
      </c>
      <c r="F44" s="69">
        <v>128056</v>
      </c>
      <c r="G44" s="69">
        <v>0</v>
      </c>
      <c r="H44" s="69">
        <v>4495365</v>
      </c>
      <c r="I44" s="69">
        <v>43578</v>
      </c>
      <c r="J44" s="69">
        <v>4540762</v>
      </c>
      <c r="K44" s="69">
        <v>128724</v>
      </c>
      <c r="L44" s="69">
        <v>4495631</v>
      </c>
      <c r="M44" s="69">
        <v>221211</v>
      </c>
      <c r="N44" s="69">
        <v>4718661</v>
      </c>
      <c r="O44" s="69">
        <v>128056</v>
      </c>
      <c r="P44" s="69">
        <v>0</v>
      </c>
      <c r="Q44" s="69">
        <v>4495365</v>
      </c>
      <c r="R44" s="69">
        <v>43578</v>
      </c>
      <c r="S44" s="69">
        <v>4540762</v>
      </c>
      <c r="T44" s="69">
        <v>128724</v>
      </c>
      <c r="U44" s="69">
        <v>2359763</v>
      </c>
      <c r="V44" s="69">
        <v>35492</v>
      </c>
      <c r="W44" s="69">
        <v>2395255</v>
      </c>
      <c r="X44" s="69">
        <v>128056</v>
      </c>
      <c r="Y44" s="69">
        <v>0</v>
      </c>
      <c r="Z44" s="69">
        <v>2361274</v>
      </c>
      <c r="AA44" s="69">
        <v>6006</v>
      </c>
      <c r="AB44" s="69">
        <v>2367280</v>
      </c>
      <c r="AC44" s="69">
        <v>128724</v>
      </c>
      <c r="AD44" s="69">
        <v>56196</v>
      </c>
      <c r="AE44" s="69">
        <v>1051</v>
      </c>
      <c r="AF44" s="69">
        <v>57247</v>
      </c>
      <c r="AG44" s="69">
        <v>0</v>
      </c>
      <c r="AH44" s="69">
        <v>0</v>
      </c>
      <c r="AI44" s="69">
        <v>56175</v>
      </c>
      <c r="AJ44" s="69">
        <v>175</v>
      </c>
      <c r="AK44" s="69">
        <v>56350</v>
      </c>
      <c r="AL44" s="69">
        <v>0</v>
      </c>
      <c r="AM44" s="69">
        <v>1830395</v>
      </c>
      <c r="AN44" s="69">
        <v>33274</v>
      </c>
      <c r="AO44" s="69">
        <v>1863669</v>
      </c>
      <c r="AP44" s="69">
        <v>0</v>
      </c>
      <c r="AQ44" s="69">
        <v>0</v>
      </c>
      <c r="AR44" s="69">
        <v>1829714</v>
      </c>
      <c r="AS44" s="69">
        <v>5528</v>
      </c>
      <c r="AT44" s="69">
        <v>1835242</v>
      </c>
      <c r="AU44" s="69">
        <v>0</v>
      </c>
      <c r="AV44" s="69">
        <v>9736</v>
      </c>
      <c r="AW44" s="69">
        <v>0</v>
      </c>
      <c r="AX44" s="69">
        <v>9736</v>
      </c>
      <c r="AY44" s="69">
        <v>0</v>
      </c>
      <c r="AZ44" s="69">
        <v>0</v>
      </c>
      <c r="BA44" s="69">
        <v>9736</v>
      </c>
      <c r="BB44" s="69">
        <v>0</v>
      </c>
      <c r="BC44" s="69">
        <v>9736</v>
      </c>
      <c r="BD44" s="69">
        <v>0</v>
      </c>
      <c r="BE44" s="69">
        <v>59934</v>
      </c>
      <c r="BF44" s="69">
        <v>107</v>
      </c>
      <c r="BG44" s="69">
        <v>60041</v>
      </c>
      <c r="BH44" s="69">
        <v>9989</v>
      </c>
      <c r="BI44" s="69">
        <v>0</v>
      </c>
      <c r="BJ44" s="69">
        <v>59669</v>
      </c>
      <c r="BK44" s="69">
        <v>28</v>
      </c>
      <c r="BL44" s="69">
        <v>59697</v>
      </c>
      <c r="BM44" s="69">
        <v>9949</v>
      </c>
      <c r="BN44" s="69">
        <v>413238</v>
      </c>
      <c r="BO44" s="69">
        <v>1060</v>
      </c>
      <c r="BP44" s="69">
        <v>414298</v>
      </c>
      <c r="BQ44" s="69">
        <v>118067</v>
      </c>
      <c r="BR44" s="69">
        <v>0</v>
      </c>
      <c r="BS44" s="69">
        <v>415716</v>
      </c>
      <c r="BT44" s="69">
        <v>275</v>
      </c>
      <c r="BU44" s="69">
        <v>415991</v>
      </c>
      <c r="BV44" s="69">
        <v>118775</v>
      </c>
      <c r="BW44" s="69">
        <v>1982388</v>
      </c>
      <c r="BX44" s="69">
        <v>8589</v>
      </c>
      <c r="BY44" s="69">
        <v>1990977</v>
      </c>
      <c r="BZ44" s="69">
        <v>0</v>
      </c>
      <c r="CA44" s="69">
        <v>0</v>
      </c>
      <c r="CB44" s="69">
        <v>1980772</v>
      </c>
      <c r="CC44" s="69">
        <v>1227</v>
      </c>
      <c r="CD44" s="69">
        <v>1981999</v>
      </c>
      <c r="CE44" s="69">
        <v>0</v>
      </c>
      <c r="CF44" s="69">
        <v>1956152</v>
      </c>
      <c r="CG44" s="69">
        <v>8589</v>
      </c>
      <c r="CH44" s="69">
        <v>1964741</v>
      </c>
      <c r="CI44" s="69">
        <v>0</v>
      </c>
      <c r="CJ44" s="69">
        <v>0</v>
      </c>
      <c r="CK44" s="69">
        <v>1954536</v>
      </c>
      <c r="CL44" s="69">
        <v>1227</v>
      </c>
      <c r="CM44" s="69">
        <v>1955763</v>
      </c>
      <c r="CN44" s="69">
        <v>0</v>
      </c>
      <c r="CO44" s="69">
        <v>629526</v>
      </c>
      <c r="CP44" s="69">
        <v>3471</v>
      </c>
      <c r="CQ44" s="69">
        <v>632997</v>
      </c>
      <c r="CR44" s="69">
        <v>0</v>
      </c>
      <c r="CS44" s="69">
        <v>0</v>
      </c>
      <c r="CT44" s="69">
        <v>628873</v>
      </c>
      <c r="CU44" s="69">
        <v>496</v>
      </c>
      <c r="CV44" s="69">
        <v>629369</v>
      </c>
      <c r="CW44" s="69">
        <v>0</v>
      </c>
      <c r="CX44" s="69">
        <v>928267</v>
      </c>
      <c r="CY44" s="69">
        <v>5118</v>
      </c>
      <c r="CZ44" s="69">
        <v>933385</v>
      </c>
      <c r="DA44" s="69">
        <v>0</v>
      </c>
      <c r="DB44" s="69">
        <v>0</v>
      </c>
      <c r="DC44" s="69">
        <v>927304</v>
      </c>
      <c r="DD44" s="69">
        <v>731</v>
      </c>
      <c r="DE44" s="69">
        <v>928035</v>
      </c>
      <c r="DF44" s="69">
        <v>0</v>
      </c>
      <c r="DG44" s="69">
        <v>398359</v>
      </c>
      <c r="DH44" s="69">
        <v>0</v>
      </c>
      <c r="DI44" s="69">
        <v>398359</v>
      </c>
      <c r="DJ44" s="69">
        <v>0</v>
      </c>
      <c r="DK44" s="69">
        <v>0</v>
      </c>
      <c r="DL44" s="69">
        <v>398359</v>
      </c>
      <c r="DM44" s="69">
        <v>0</v>
      </c>
      <c r="DN44" s="69">
        <v>398359</v>
      </c>
      <c r="DO44" s="69">
        <v>0</v>
      </c>
      <c r="DP44" s="69">
        <v>26236</v>
      </c>
      <c r="DQ44" s="69">
        <v>0</v>
      </c>
      <c r="DR44" s="69">
        <v>26236</v>
      </c>
      <c r="DS44" s="69">
        <v>0</v>
      </c>
      <c r="DT44" s="69">
        <v>0</v>
      </c>
      <c r="DU44" s="69">
        <v>26236</v>
      </c>
      <c r="DV44" s="69">
        <v>0</v>
      </c>
      <c r="DW44" s="69">
        <v>26236</v>
      </c>
      <c r="DX44" s="69">
        <v>0</v>
      </c>
      <c r="DY44" s="69">
        <v>0</v>
      </c>
      <c r="DZ44" s="69">
        <v>0</v>
      </c>
      <c r="EA44" s="69">
        <v>37482</v>
      </c>
      <c r="EB44" s="69">
        <v>0</v>
      </c>
      <c r="EC44" s="69">
        <v>0</v>
      </c>
      <c r="ED44" s="69">
        <v>0</v>
      </c>
      <c r="EE44" s="69">
        <v>0</v>
      </c>
      <c r="EF44" s="69">
        <v>36990</v>
      </c>
      <c r="EG44" s="69">
        <v>0</v>
      </c>
      <c r="EH44" s="69">
        <v>0</v>
      </c>
      <c r="EI44" s="69">
        <v>0</v>
      </c>
      <c r="EJ44" s="69">
        <v>1819</v>
      </c>
      <c r="EK44" s="69">
        <v>0</v>
      </c>
      <c r="EL44" s="69">
        <v>0</v>
      </c>
      <c r="EM44" s="69">
        <v>0</v>
      </c>
      <c r="EN44" s="69">
        <v>0</v>
      </c>
      <c r="EO44" s="69">
        <v>1819</v>
      </c>
      <c r="EP44" s="69">
        <v>0</v>
      </c>
      <c r="EQ44" s="69">
        <v>34999</v>
      </c>
      <c r="ER44" s="69">
        <v>664</v>
      </c>
      <c r="ES44" s="69">
        <v>35663</v>
      </c>
      <c r="ET44" s="69">
        <v>0</v>
      </c>
      <c r="EU44" s="69">
        <v>0</v>
      </c>
      <c r="EV44" s="69">
        <v>34838</v>
      </c>
      <c r="EW44" s="69">
        <v>333</v>
      </c>
      <c r="EX44" s="69">
        <v>35171</v>
      </c>
      <c r="EY44" s="69">
        <v>0</v>
      </c>
      <c r="EZ44" s="69">
        <v>118481</v>
      </c>
      <c r="FA44" s="69">
        <v>0</v>
      </c>
      <c r="FB44" s="69">
        <v>118481</v>
      </c>
      <c r="FC44" s="69">
        <v>0</v>
      </c>
      <c r="FD44" s="69">
        <v>0</v>
      </c>
      <c r="FE44" s="69">
        <v>118481</v>
      </c>
      <c r="FF44" s="69">
        <v>0</v>
      </c>
      <c r="FG44" s="69">
        <v>118481</v>
      </c>
      <c r="FH44" s="69">
        <v>0</v>
      </c>
      <c r="FI44" s="69">
        <v>0</v>
      </c>
      <c r="FJ44" s="69">
        <v>0</v>
      </c>
      <c r="FK44" s="69">
        <v>0</v>
      </c>
      <c r="FL44" s="69">
        <v>0</v>
      </c>
      <c r="FM44" s="69">
        <v>0</v>
      </c>
      <c r="FN44" s="69">
        <v>0</v>
      </c>
      <c r="FO44" s="69">
        <v>0</v>
      </c>
      <c r="FP44" s="69">
        <v>0</v>
      </c>
      <c r="FQ44" s="69">
        <v>0</v>
      </c>
      <c r="FR44" s="69">
        <v>0</v>
      </c>
      <c r="FS44" s="69">
        <v>176466</v>
      </c>
      <c r="FT44" s="69">
        <v>176466</v>
      </c>
      <c r="FU44" s="69">
        <v>0</v>
      </c>
      <c r="FV44" s="69">
        <v>0</v>
      </c>
      <c r="FW44" s="69">
        <v>0</v>
      </c>
      <c r="FX44" s="69">
        <v>36012</v>
      </c>
      <c r="FY44" s="69">
        <v>36012</v>
      </c>
      <c r="FZ44" s="69">
        <v>0</v>
      </c>
      <c r="GA44" s="69">
        <v>0</v>
      </c>
      <c r="GB44" s="69">
        <v>176466</v>
      </c>
      <c r="GC44" s="69">
        <v>176466</v>
      </c>
      <c r="GD44" s="69">
        <v>0</v>
      </c>
      <c r="GE44" s="69">
        <v>0</v>
      </c>
      <c r="GF44" s="69">
        <v>0</v>
      </c>
      <c r="GG44" s="69">
        <v>36012</v>
      </c>
      <c r="GH44" s="69">
        <v>36012</v>
      </c>
      <c r="GI44" s="69">
        <v>0</v>
      </c>
      <c r="GJ44" s="69">
        <v>0</v>
      </c>
      <c r="GK44" s="69">
        <v>0</v>
      </c>
      <c r="GL44" s="69">
        <v>0</v>
      </c>
      <c r="GM44" s="69">
        <v>0</v>
      </c>
      <c r="GN44" s="69">
        <v>0</v>
      </c>
      <c r="GO44" s="69">
        <v>0</v>
      </c>
      <c r="GP44" s="69">
        <v>0</v>
      </c>
      <c r="GQ44" s="69">
        <v>0</v>
      </c>
      <c r="GR44" s="69">
        <v>0</v>
      </c>
      <c r="GS44" s="69">
        <v>0</v>
      </c>
      <c r="GT44" s="69">
        <v>0</v>
      </c>
      <c r="GU44" s="69">
        <v>0</v>
      </c>
      <c r="GV44" s="69">
        <v>0</v>
      </c>
      <c r="GW44" s="69">
        <v>0</v>
      </c>
      <c r="GX44" s="69">
        <v>0</v>
      </c>
      <c r="GY44" s="69">
        <v>0</v>
      </c>
      <c r="GZ44" s="69">
        <v>0</v>
      </c>
      <c r="HA44" s="69">
        <v>0</v>
      </c>
      <c r="HB44" s="69">
        <v>0</v>
      </c>
      <c r="HC44" s="69">
        <v>0</v>
      </c>
      <c r="HD44" s="69">
        <v>0</v>
      </c>
      <c r="HE44" s="69">
        <v>0</v>
      </c>
      <c r="HF44" s="69">
        <v>0</v>
      </c>
      <c r="HG44" s="69">
        <v>0</v>
      </c>
      <c r="HH44" s="69">
        <v>0</v>
      </c>
      <c r="HI44" s="69">
        <v>0</v>
      </c>
      <c r="HJ44" s="69">
        <v>0</v>
      </c>
    </row>
    <row r="45" spans="1:218">
      <c r="A45" s="12" t="str">
        <f>T("273210")</f>
        <v>273210</v>
      </c>
      <c r="B45" s="12" t="s">
        <v>15</v>
      </c>
      <c r="C45" s="69">
        <v>1703582</v>
      </c>
      <c r="D45" s="69">
        <v>40868</v>
      </c>
      <c r="E45" s="69">
        <v>1746841</v>
      </c>
      <c r="F45" s="69">
        <v>4924</v>
      </c>
      <c r="G45" s="69">
        <v>0</v>
      </c>
      <c r="H45" s="69">
        <v>1692548</v>
      </c>
      <c r="I45" s="69">
        <v>10358</v>
      </c>
      <c r="J45" s="69">
        <v>1705297</v>
      </c>
      <c r="K45" s="69">
        <v>4924</v>
      </c>
      <c r="L45" s="69">
        <v>1703582</v>
      </c>
      <c r="M45" s="69">
        <v>40868</v>
      </c>
      <c r="N45" s="69">
        <v>1746841</v>
      </c>
      <c r="O45" s="69">
        <v>4924</v>
      </c>
      <c r="P45" s="69">
        <v>0</v>
      </c>
      <c r="Q45" s="69">
        <v>1692548</v>
      </c>
      <c r="R45" s="69">
        <v>10358</v>
      </c>
      <c r="S45" s="69">
        <v>1705297</v>
      </c>
      <c r="T45" s="69">
        <v>4924</v>
      </c>
      <c r="U45" s="69">
        <v>1007013</v>
      </c>
      <c r="V45" s="69">
        <v>20087</v>
      </c>
      <c r="W45" s="69">
        <v>1027100</v>
      </c>
      <c r="X45" s="69">
        <v>4924</v>
      </c>
      <c r="Y45" s="69">
        <v>0</v>
      </c>
      <c r="Z45" s="69">
        <v>1001090</v>
      </c>
      <c r="AA45" s="69">
        <v>4372</v>
      </c>
      <c r="AB45" s="69">
        <v>1005462</v>
      </c>
      <c r="AC45" s="69">
        <v>4924</v>
      </c>
      <c r="AD45" s="69">
        <v>34192</v>
      </c>
      <c r="AE45" s="69">
        <v>700</v>
      </c>
      <c r="AF45" s="69">
        <v>34892</v>
      </c>
      <c r="AG45" s="69">
        <v>0</v>
      </c>
      <c r="AH45" s="69">
        <v>0</v>
      </c>
      <c r="AI45" s="69">
        <v>33968</v>
      </c>
      <c r="AJ45" s="69">
        <v>152</v>
      </c>
      <c r="AK45" s="69">
        <v>34120</v>
      </c>
      <c r="AL45" s="69">
        <v>0</v>
      </c>
      <c r="AM45" s="69">
        <v>934468</v>
      </c>
      <c r="AN45" s="69">
        <v>19121</v>
      </c>
      <c r="AO45" s="69">
        <v>953589</v>
      </c>
      <c r="AP45" s="69">
        <v>0</v>
      </c>
      <c r="AQ45" s="69">
        <v>0</v>
      </c>
      <c r="AR45" s="69">
        <v>928343</v>
      </c>
      <c r="AS45" s="69">
        <v>4167</v>
      </c>
      <c r="AT45" s="69">
        <v>932510</v>
      </c>
      <c r="AU45" s="69">
        <v>0</v>
      </c>
      <c r="AV45" s="69">
        <v>15556</v>
      </c>
      <c r="AW45" s="69">
        <v>0</v>
      </c>
      <c r="AX45" s="69">
        <v>15556</v>
      </c>
      <c r="AY45" s="69">
        <v>0</v>
      </c>
      <c r="AZ45" s="69">
        <v>0</v>
      </c>
      <c r="BA45" s="69">
        <v>15556</v>
      </c>
      <c r="BB45" s="69">
        <v>0</v>
      </c>
      <c r="BC45" s="69">
        <v>15556</v>
      </c>
      <c r="BD45" s="69">
        <v>0</v>
      </c>
      <c r="BE45" s="69">
        <v>21537</v>
      </c>
      <c r="BF45" s="69">
        <v>266</v>
      </c>
      <c r="BG45" s="69">
        <v>21803</v>
      </c>
      <c r="BH45" s="69">
        <v>0</v>
      </c>
      <c r="BI45" s="69">
        <v>0</v>
      </c>
      <c r="BJ45" s="69">
        <v>21466</v>
      </c>
      <c r="BK45" s="69">
        <v>53</v>
      </c>
      <c r="BL45" s="69">
        <v>21519</v>
      </c>
      <c r="BM45" s="69">
        <v>0</v>
      </c>
      <c r="BN45" s="69">
        <v>16816</v>
      </c>
      <c r="BO45" s="69">
        <v>0</v>
      </c>
      <c r="BP45" s="69">
        <v>16816</v>
      </c>
      <c r="BQ45" s="69">
        <v>4924</v>
      </c>
      <c r="BR45" s="69">
        <v>0</v>
      </c>
      <c r="BS45" s="69">
        <v>17313</v>
      </c>
      <c r="BT45" s="69">
        <v>0</v>
      </c>
      <c r="BU45" s="69">
        <v>17313</v>
      </c>
      <c r="BV45" s="69">
        <v>4924</v>
      </c>
      <c r="BW45" s="69">
        <v>608214</v>
      </c>
      <c r="BX45" s="69">
        <v>19389</v>
      </c>
      <c r="BY45" s="69">
        <v>627603</v>
      </c>
      <c r="BZ45" s="69">
        <v>0</v>
      </c>
      <c r="CA45" s="69">
        <v>0</v>
      </c>
      <c r="CB45" s="69">
        <v>603553</v>
      </c>
      <c r="CC45" s="69">
        <v>5569</v>
      </c>
      <c r="CD45" s="69">
        <v>609122</v>
      </c>
      <c r="CE45" s="69">
        <v>0</v>
      </c>
      <c r="CF45" s="69">
        <v>608214</v>
      </c>
      <c r="CG45" s="69">
        <v>19389</v>
      </c>
      <c r="CH45" s="69">
        <v>627603</v>
      </c>
      <c r="CI45" s="69">
        <v>0</v>
      </c>
      <c r="CJ45" s="69">
        <v>0</v>
      </c>
      <c r="CK45" s="69">
        <v>603553</v>
      </c>
      <c r="CL45" s="69">
        <v>5569</v>
      </c>
      <c r="CM45" s="69">
        <v>609122</v>
      </c>
      <c r="CN45" s="69">
        <v>0</v>
      </c>
      <c r="CO45" s="69">
        <v>167404</v>
      </c>
      <c r="CP45" s="69">
        <v>6719</v>
      </c>
      <c r="CQ45" s="69">
        <v>174123</v>
      </c>
      <c r="CR45" s="69">
        <v>0</v>
      </c>
      <c r="CS45" s="69">
        <v>0</v>
      </c>
      <c r="CT45" s="69">
        <v>166122</v>
      </c>
      <c r="CU45" s="69">
        <v>1930</v>
      </c>
      <c r="CV45" s="69">
        <v>168052</v>
      </c>
      <c r="CW45" s="69">
        <v>0</v>
      </c>
      <c r="CX45" s="69">
        <v>315701</v>
      </c>
      <c r="CY45" s="69">
        <v>12670</v>
      </c>
      <c r="CZ45" s="69">
        <v>328371</v>
      </c>
      <c r="DA45" s="69">
        <v>0</v>
      </c>
      <c r="DB45" s="69">
        <v>0</v>
      </c>
      <c r="DC45" s="69">
        <v>313280</v>
      </c>
      <c r="DD45" s="69">
        <v>3639</v>
      </c>
      <c r="DE45" s="69">
        <v>316919</v>
      </c>
      <c r="DF45" s="69">
        <v>0</v>
      </c>
      <c r="DG45" s="69">
        <v>125109</v>
      </c>
      <c r="DH45" s="69">
        <v>0</v>
      </c>
      <c r="DI45" s="69">
        <v>125109</v>
      </c>
      <c r="DJ45" s="69">
        <v>0</v>
      </c>
      <c r="DK45" s="69">
        <v>0</v>
      </c>
      <c r="DL45" s="69">
        <v>124151</v>
      </c>
      <c r="DM45" s="69">
        <v>0</v>
      </c>
      <c r="DN45" s="69">
        <v>124151</v>
      </c>
      <c r="DO45" s="69">
        <v>0</v>
      </c>
      <c r="DP45" s="69">
        <v>0</v>
      </c>
      <c r="DQ45" s="69">
        <v>0</v>
      </c>
      <c r="DR45" s="69">
        <v>0</v>
      </c>
      <c r="DS45" s="69">
        <v>0</v>
      </c>
      <c r="DT45" s="69">
        <v>0</v>
      </c>
      <c r="DU45" s="69">
        <v>0</v>
      </c>
      <c r="DV45" s="69">
        <v>0</v>
      </c>
      <c r="DW45" s="69">
        <v>0</v>
      </c>
      <c r="DX45" s="69">
        <v>0</v>
      </c>
      <c r="DY45" s="69">
        <v>0</v>
      </c>
      <c r="DZ45" s="69">
        <v>0</v>
      </c>
      <c r="EA45" s="69">
        <v>42569</v>
      </c>
      <c r="EB45" s="69">
        <v>0</v>
      </c>
      <c r="EC45" s="69">
        <v>0</v>
      </c>
      <c r="ED45" s="69">
        <v>0</v>
      </c>
      <c r="EE45" s="69">
        <v>0</v>
      </c>
      <c r="EF45" s="69">
        <v>41144</v>
      </c>
      <c r="EG45" s="69">
        <v>0</v>
      </c>
      <c r="EH45" s="69">
        <v>0</v>
      </c>
      <c r="EI45" s="69">
        <v>0</v>
      </c>
      <c r="EJ45" s="69">
        <v>2391</v>
      </c>
      <c r="EK45" s="69">
        <v>0</v>
      </c>
      <c r="EL45" s="69">
        <v>0</v>
      </c>
      <c r="EM45" s="69">
        <v>0</v>
      </c>
      <c r="EN45" s="69">
        <v>0</v>
      </c>
      <c r="EO45" s="69">
        <v>2391</v>
      </c>
      <c r="EP45" s="69">
        <v>0</v>
      </c>
      <c r="EQ45" s="69">
        <v>38786</v>
      </c>
      <c r="ER45" s="69">
        <v>1392</v>
      </c>
      <c r="ES45" s="69">
        <v>40178</v>
      </c>
      <c r="ET45" s="69">
        <v>0</v>
      </c>
      <c r="EU45" s="69">
        <v>0</v>
      </c>
      <c r="EV45" s="69">
        <v>38336</v>
      </c>
      <c r="EW45" s="69">
        <v>417</v>
      </c>
      <c r="EX45" s="69">
        <v>38753</v>
      </c>
      <c r="EY45" s="69">
        <v>0</v>
      </c>
      <c r="EZ45" s="69">
        <v>49569</v>
      </c>
      <c r="FA45" s="69">
        <v>0</v>
      </c>
      <c r="FB45" s="69">
        <v>49569</v>
      </c>
      <c r="FC45" s="69">
        <v>0</v>
      </c>
      <c r="FD45" s="69">
        <v>0</v>
      </c>
      <c r="FE45" s="69">
        <v>49569</v>
      </c>
      <c r="FF45" s="69">
        <v>0</v>
      </c>
      <c r="FG45" s="69">
        <v>49569</v>
      </c>
      <c r="FH45" s="69">
        <v>0</v>
      </c>
      <c r="FI45" s="69">
        <v>0</v>
      </c>
      <c r="FJ45" s="69">
        <v>0</v>
      </c>
      <c r="FK45" s="69">
        <v>0</v>
      </c>
      <c r="FL45" s="69">
        <v>0</v>
      </c>
      <c r="FM45" s="69">
        <v>0</v>
      </c>
      <c r="FN45" s="69">
        <v>0</v>
      </c>
      <c r="FO45" s="69">
        <v>0</v>
      </c>
      <c r="FP45" s="69">
        <v>0</v>
      </c>
      <c r="FQ45" s="69">
        <v>0</v>
      </c>
      <c r="FR45" s="69">
        <v>0</v>
      </c>
      <c r="FS45" s="69">
        <v>0</v>
      </c>
      <c r="FT45" s="69">
        <v>0</v>
      </c>
      <c r="FU45" s="69">
        <v>0</v>
      </c>
      <c r="FV45" s="69">
        <v>0</v>
      </c>
      <c r="FW45" s="69">
        <v>0</v>
      </c>
      <c r="FX45" s="69">
        <v>0</v>
      </c>
      <c r="FY45" s="69">
        <v>0</v>
      </c>
      <c r="FZ45" s="69">
        <v>0</v>
      </c>
      <c r="GA45" s="69">
        <v>0</v>
      </c>
      <c r="GB45" s="69">
        <v>0</v>
      </c>
      <c r="GC45" s="69">
        <v>0</v>
      </c>
      <c r="GD45" s="69">
        <v>0</v>
      </c>
      <c r="GE45" s="69">
        <v>0</v>
      </c>
      <c r="GF45" s="69">
        <v>0</v>
      </c>
      <c r="GG45" s="69">
        <v>0</v>
      </c>
      <c r="GH45" s="69">
        <v>0</v>
      </c>
      <c r="GI45" s="69">
        <v>0</v>
      </c>
      <c r="GJ45" s="69">
        <v>0</v>
      </c>
      <c r="GK45" s="69">
        <v>0</v>
      </c>
      <c r="GL45" s="69">
        <v>0</v>
      </c>
      <c r="GM45" s="69">
        <v>0</v>
      </c>
      <c r="GN45" s="69">
        <v>0</v>
      </c>
      <c r="GO45" s="69">
        <v>0</v>
      </c>
      <c r="GP45" s="69">
        <v>0</v>
      </c>
      <c r="GQ45" s="69">
        <v>0</v>
      </c>
      <c r="GR45" s="69">
        <v>0</v>
      </c>
      <c r="GS45" s="69">
        <v>0</v>
      </c>
      <c r="GT45" s="69">
        <v>0</v>
      </c>
      <c r="GU45" s="69">
        <v>0</v>
      </c>
      <c r="GV45" s="69">
        <v>0</v>
      </c>
      <c r="GW45" s="69">
        <v>0</v>
      </c>
      <c r="GX45" s="69">
        <v>0</v>
      </c>
      <c r="GY45" s="69">
        <v>0</v>
      </c>
      <c r="GZ45" s="69">
        <v>0</v>
      </c>
      <c r="HA45" s="69">
        <v>0</v>
      </c>
      <c r="HB45" s="69">
        <v>0</v>
      </c>
      <c r="HC45" s="69">
        <v>0</v>
      </c>
      <c r="HD45" s="69">
        <v>0</v>
      </c>
      <c r="HE45" s="69">
        <v>0</v>
      </c>
      <c r="HF45" s="69">
        <v>0</v>
      </c>
      <c r="HG45" s="69">
        <v>0</v>
      </c>
      <c r="HH45" s="69">
        <v>0</v>
      </c>
      <c r="HI45" s="69">
        <v>0</v>
      </c>
      <c r="HJ45" s="69">
        <v>0</v>
      </c>
    </row>
    <row r="46" spans="1:218">
      <c r="A46" s="12" t="str">
        <f>T("273228")</f>
        <v>273228</v>
      </c>
      <c r="B46" s="12" t="s">
        <v>17</v>
      </c>
      <c r="C46" s="69">
        <v>1068355</v>
      </c>
      <c r="D46" s="69">
        <v>30182</v>
      </c>
      <c r="E46" s="69">
        <v>1101882</v>
      </c>
      <c r="F46" s="69">
        <v>0</v>
      </c>
      <c r="G46" s="69">
        <v>0</v>
      </c>
      <c r="H46" s="69">
        <v>1058985</v>
      </c>
      <c r="I46" s="69">
        <v>6343</v>
      </c>
      <c r="J46" s="69">
        <v>1068673</v>
      </c>
      <c r="K46" s="69">
        <v>0</v>
      </c>
      <c r="L46" s="69">
        <v>1068355</v>
      </c>
      <c r="M46" s="69">
        <v>30182</v>
      </c>
      <c r="N46" s="69">
        <v>1101882</v>
      </c>
      <c r="O46" s="69">
        <v>0</v>
      </c>
      <c r="P46" s="69">
        <v>0</v>
      </c>
      <c r="Q46" s="69">
        <v>1058985</v>
      </c>
      <c r="R46" s="69">
        <v>6343</v>
      </c>
      <c r="S46" s="69">
        <v>1068673</v>
      </c>
      <c r="T46" s="69">
        <v>0</v>
      </c>
      <c r="U46" s="69">
        <v>412895</v>
      </c>
      <c r="V46" s="69">
        <v>11457</v>
      </c>
      <c r="W46" s="69">
        <v>424352</v>
      </c>
      <c r="X46" s="69">
        <v>0</v>
      </c>
      <c r="Y46" s="69">
        <v>0</v>
      </c>
      <c r="Z46" s="69">
        <v>408792</v>
      </c>
      <c r="AA46" s="69">
        <v>2501</v>
      </c>
      <c r="AB46" s="69">
        <v>411293</v>
      </c>
      <c r="AC46" s="69">
        <v>0</v>
      </c>
      <c r="AD46" s="69">
        <v>16645</v>
      </c>
      <c r="AE46" s="69">
        <v>525</v>
      </c>
      <c r="AF46" s="69">
        <v>17170</v>
      </c>
      <c r="AG46" s="69">
        <v>0</v>
      </c>
      <c r="AH46" s="69">
        <v>0</v>
      </c>
      <c r="AI46" s="69">
        <v>16468</v>
      </c>
      <c r="AJ46" s="69">
        <v>114</v>
      </c>
      <c r="AK46" s="69">
        <v>16582</v>
      </c>
      <c r="AL46" s="69">
        <v>0</v>
      </c>
      <c r="AM46" s="69">
        <v>355281</v>
      </c>
      <c r="AN46" s="69">
        <v>10932</v>
      </c>
      <c r="AO46" s="69">
        <v>366213</v>
      </c>
      <c r="AP46" s="69">
        <v>0</v>
      </c>
      <c r="AQ46" s="69">
        <v>0</v>
      </c>
      <c r="AR46" s="69">
        <v>351505</v>
      </c>
      <c r="AS46" s="69">
        <v>2387</v>
      </c>
      <c r="AT46" s="69">
        <v>353892</v>
      </c>
      <c r="AU46" s="69">
        <v>0</v>
      </c>
      <c r="AV46" s="69">
        <v>3413</v>
      </c>
      <c r="AW46" s="69">
        <v>0</v>
      </c>
      <c r="AX46" s="69">
        <v>3413</v>
      </c>
      <c r="AY46" s="69">
        <v>0</v>
      </c>
      <c r="AZ46" s="69">
        <v>0</v>
      </c>
      <c r="BA46" s="69">
        <v>3413</v>
      </c>
      <c r="BB46" s="69">
        <v>0</v>
      </c>
      <c r="BC46" s="69">
        <v>3413</v>
      </c>
      <c r="BD46" s="69">
        <v>0</v>
      </c>
      <c r="BE46" s="69">
        <v>22926</v>
      </c>
      <c r="BF46" s="69">
        <v>0</v>
      </c>
      <c r="BG46" s="69">
        <v>22926</v>
      </c>
      <c r="BH46" s="69">
        <v>0</v>
      </c>
      <c r="BI46" s="69">
        <v>0</v>
      </c>
      <c r="BJ46" s="69">
        <v>22776</v>
      </c>
      <c r="BK46" s="69">
        <v>0</v>
      </c>
      <c r="BL46" s="69">
        <v>22776</v>
      </c>
      <c r="BM46" s="69">
        <v>0</v>
      </c>
      <c r="BN46" s="69">
        <v>18043</v>
      </c>
      <c r="BO46" s="69">
        <v>0</v>
      </c>
      <c r="BP46" s="69">
        <v>18043</v>
      </c>
      <c r="BQ46" s="69">
        <v>0</v>
      </c>
      <c r="BR46" s="69">
        <v>0</v>
      </c>
      <c r="BS46" s="69">
        <v>18043</v>
      </c>
      <c r="BT46" s="69">
        <v>0</v>
      </c>
      <c r="BU46" s="69">
        <v>18043</v>
      </c>
      <c r="BV46" s="69">
        <v>0</v>
      </c>
      <c r="BW46" s="69">
        <v>556906</v>
      </c>
      <c r="BX46" s="69">
        <v>18506</v>
      </c>
      <c r="BY46" s="69">
        <v>575412</v>
      </c>
      <c r="BZ46" s="69">
        <v>0</v>
      </c>
      <c r="CA46" s="69">
        <v>0</v>
      </c>
      <c r="CB46" s="69">
        <v>551921</v>
      </c>
      <c r="CC46" s="69">
        <v>3802</v>
      </c>
      <c r="CD46" s="69">
        <v>555723</v>
      </c>
      <c r="CE46" s="69">
        <v>0</v>
      </c>
      <c r="CF46" s="69">
        <v>556848</v>
      </c>
      <c r="CG46" s="69">
        <v>18506</v>
      </c>
      <c r="CH46" s="69">
        <v>575354</v>
      </c>
      <c r="CI46" s="69">
        <v>0</v>
      </c>
      <c r="CJ46" s="69">
        <v>0</v>
      </c>
      <c r="CK46" s="69">
        <v>551863</v>
      </c>
      <c r="CL46" s="69">
        <v>3802</v>
      </c>
      <c r="CM46" s="69">
        <v>555665</v>
      </c>
      <c r="CN46" s="69">
        <v>0</v>
      </c>
      <c r="CO46" s="69">
        <v>107543</v>
      </c>
      <c r="CP46" s="69">
        <v>6149</v>
      </c>
      <c r="CQ46" s="69">
        <v>113692</v>
      </c>
      <c r="CR46" s="69">
        <v>0</v>
      </c>
      <c r="CS46" s="69">
        <v>0</v>
      </c>
      <c r="CT46" s="69">
        <v>105881</v>
      </c>
      <c r="CU46" s="69">
        <v>1263</v>
      </c>
      <c r="CV46" s="69">
        <v>107144</v>
      </c>
      <c r="CW46" s="69">
        <v>0</v>
      </c>
      <c r="CX46" s="69">
        <v>215095</v>
      </c>
      <c r="CY46" s="69">
        <v>12357</v>
      </c>
      <c r="CZ46" s="69">
        <v>227452</v>
      </c>
      <c r="DA46" s="69">
        <v>0</v>
      </c>
      <c r="DB46" s="69">
        <v>0</v>
      </c>
      <c r="DC46" s="69">
        <v>211772</v>
      </c>
      <c r="DD46" s="69">
        <v>2539</v>
      </c>
      <c r="DE46" s="69">
        <v>214311</v>
      </c>
      <c r="DF46" s="69">
        <v>0</v>
      </c>
      <c r="DG46" s="69">
        <v>234210</v>
      </c>
      <c r="DH46" s="69">
        <v>0</v>
      </c>
      <c r="DI46" s="69">
        <v>234210</v>
      </c>
      <c r="DJ46" s="69">
        <v>0</v>
      </c>
      <c r="DK46" s="69">
        <v>0</v>
      </c>
      <c r="DL46" s="69">
        <v>234210</v>
      </c>
      <c r="DM46" s="69">
        <v>0</v>
      </c>
      <c r="DN46" s="69">
        <v>234210</v>
      </c>
      <c r="DO46" s="69">
        <v>0</v>
      </c>
      <c r="DP46" s="69">
        <v>58</v>
      </c>
      <c r="DQ46" s="69">
        <v>0</v>
      </c>
      <c r="DR46" s="69">
        <v>58</v>
      </c>
      <c r="DS46" s="69">
        <v>0</v>
      </c>
      <c r="DT46" s="69">
        <v>0</v>
      </c>
      <c r="DU46" s="69">
        <v>58</v>
      </c>
      <c r="DV46" s="69">
        <v>0</v>
      </c>
      <c r="DW46" s="69">
        <v>58</v>
      </c>
      <c r="DX46" s="69">
        <v>0</v>
      </c>
      <c r="DY46" s="69">
        <v>0</v>
      </c>
      <c r="DZ46" s="69">
        <v>0</v>
      </c>
      <c r="EA46" s="69">
        <v>46243</v>
      </c>
      <c r="EB46" s="69">
        <v>0</v>
      </c>
      <c r="EC46" s="69">
        <v>0</v>
      </c>
      <c r="ED46" s="69">
        <v>0</v>
      </c>
      <c r="EE46" s="69">
        <v>0</v>
      </c>
      <c r="EF46" s="69">
        <v>45782</v>
      </c>
      <c r="EG46" s="69">
        <v>0</v>
      </c>
      <c r="EH46" s="69">
        <v>0</v>
      </c>
      <c r="EI46" s="69">
        <v>0</v>
      </c>
      <c r="EJ46" s="69">
        <v>3345</v>
      </c>
      <c r="EK46" s="69">
        <v>0</v>
      </c>
      <c r="EL46" s="69">
        <v>0</v>
      </c>
      <c r="EM46" s="69">
        <v>0</v>
      </c>
      <c r="EN46" s="69">
        <v>0</v>
      </c>
      <c r="EO46" s="69">
        <v>3345</v>
      </c>
      <c r="EP46" s="69">
        <v>0</v>
      </c>
      <c r="EQ46" s="69">
        <v>42679</v>
      </c>
      <c r="ER46" s="69">
        <v>219</v>
      </c>
      <c r="ES46" s="69">
        <v>42898</v>
      </c>
      <c r="ET46" s="69">
        <v>0</v>
      </c>
      <c r="EU46" s="69">
        <v>0</v>
      </c>
      <c r="EV46" s="69">
        <v>42397</v>
      </c>
      <c r="EW46" s="69">
        <v>40</v>
      </c>
      <c r="EX46" s="69">
        <v>42437</v>
      </c>
      <c r="EY46" s="69">
        <v>0</v>
      </c>
      <c r="EZ46" s="69">
        <v>55875</v>
      </c>
      <c r="FA46" s="69">
        <v>0</v>
      </c>
      <c r="FB46" s="69">
        <v>55875</v>
      </c>
      <c r="FC46" s="69">
        <v>0</v>
      </c>
      <c r="FD46" s="69">
        <v>0</v>
      </c>
      <c r="FE46" s="69">
        <v>55875</v>
      </c>
      <c r="FF46" s="69">
        <v>0</v>
      </c>
      <c r="FG46" s="69">
        <v>55875</v>
      </c>
      <c r="FH46" s="69">
        <v>0</v>
      </c>
      <c r="FI46" s="69">
        <v>0</v>
      </c>
      <c r="FJ46" s="69">
        <v>0</v>
      </c>
      <c r="FK46" s="69">
        <v>0</v>
      </c>
      <c r="FL46" s="69">
        <v>0</v>
      </c>
      <c r="FM46" s="69">
        <v>0</v>
      </c>
      <c r="FN46" s="69">
        <v>0</v>
      </c>
      <c r="FO46" s="69">
        <v>0</v>
      </c>
      <c r="FP46" s="69">
        <v>0</v>
      </c>
      <c r="FQ46" s="69">
        <v>0</v>
      </c>
      <c r="FR46" s="69">
        <v>0</v>
      </c>
      <c r="FS46" s="69">
        <v>0</v>
      </c>
      <c r="FT46" s="69">
        <v>0</v>
      </c>
      <c r="FU46" s="69">
        <v>0</v>
      </c>
      <c r="FV46" s="69">
        <v>0</v>
      </c>
      <c r="FW46" s="69">
        <v>0</v>
      </c>
      <c r="FX46" s="69">
        <v>0</v>
      </c>
      <c r="FY46" s="69">
        <v>0</v>
      </c>
      <c r="FZ46" s="69">
        <v>0</v>
      </c>
      <c r="GA46" s="69">
        <v>0</v>
      </c>
      <c r="GB46" s="69">
        <v>0</v>
      </c>
      <c r="GC46" s="69">
        <v>0</v>
      </c>
      <c r="GD46" s="69">
        <v>0</v>
      </c>
      <c r="GE46" s="69">
        <v>0</v>
      </c>
      <c r="GF46" s="69">
        <v>0</v>
      </c>
      <c r="GG46" s="69">
        <v>0</v>
      </c>
      <c r="GH46" s="69">
        <v>0</v>
      </c>
      <c r="GI46" s="69">
        <v>0</v>
      </c>
      <c r="GJ46" s="69">
        <v>0</v>
      </c>
      <c r="GK46" s="69">
        <v>0</v>
      </c>
      <c r="GL46" s="69">
        <v>0</v>
      </c>
      <c r="GM46" s="69">
        <v>0</v>
      </c>
      <c r="GN46" s="69">
        <v>0</v>
      </c>
      <c r="GO46" s="69">
        <v>0</v>
      </c>
      <c r="GP46" s="69">
        <v>0</v>
      </c>
      <c r="GQ46" s="69">
        <v>0</v>
      </c>
      <c r="GR46" s="69">
        <v>0</v>
      </c>
      <c r="GS46" s="69">
        <v>0</v>
      </c>
      <c r="GT46" s="69">
        <v>0</v>
      </c>
      <c r="GU46" s="69">
        <v>0</v>
      </c>
      <c r="GV46" s="69">
        <v>0</v>
      </c>
      <c r="GW46" s="69">
        <v>0</v>
      </c>
      <c r="GX46" s="69">
        <v>0</v>
      </c>
      <c r="GY46" s="69">
        <v>0</v>
      </c>
      <c r="GZ46" s="69">
        <v>0</v>
      </c>
      <c r="HA46" s="69">
        <v>0</v>
      </c>
      <c r="HB46" s="69">
        <v>0</v>
      </c>
      <c r="HC46" s="69">
        <v>0</v>
      </c>
      <c r="HD46" s="69">
        <v>0</v>
      </c>
      <c r="HE46" s="69">
        <v>0</v>
      </c>
      <c r="HF46" s="69">
        <v>0</v>
      </c>
      <c r="HG46" s="69">
        <v>0</v>
      </c>
      <c r="HH46" s="69">
        <v>0</v>
      </c>
      <c r="HI46" s="69">
        <v>0</v>
      </c>
      <c r="HJ46" s="69">
        <v>0</v>
      </c>
    </row>
    <row r="47" spans="1:218">
      <c r="A47" s="12" t="str">
        <f>T("273414")</f>
        <v>273414</v>
      </c>
      <c r="B47" s="12" t="s">
        <v>42</v>
      </c>
      <c r="C47" s="69">
        <v>2208405</v>
      </c>
      <c r="D47" s="69">
        <v>37674</v>
      </c>
      <c r="E47" s="69">
        <v>2248580</v>
      </c>
      <c r="F47" s="69">
        <v>20175</v>
      </c>
      <c r="G47" s="69">
        <v>0</v>
      </c>
      <c r="H47" s="69">
        <v>2187473</v>
      </c>
      <c r="I47" s="69">
        <v>12683</v>
      </c>
      <c r="J47" s="69">
        <v>2202657</v>
      </c>
      <c r="K47" s="69">
        <v>20013</v>
      </c>
      <c r="L47" s="69">
        <v>2208405</v>
      </c>
      <c r="M47" s="69">
        <v>37674</v>
      </c>
      <c r="N47" s="69">
        <v>2248580</v>
      </c>
      <c r="O47" s="69">
        <v>20175</v>
      </c>
      <c r="P47" s="69">
        <v>0</v>
      </c>
      <c r="Q47" s="69">
        <v>2187473</v>
      </c>
      <c r="R47" s="69">
        <v>12683</v>
      </c>
      <c r="S47" s="69">
        <v>2202657</v>
      </c>
      <c r="T47" s="69">
        <v>20013</v>
      </c>
      <c r="U47" s="69">
        <v>950251</v>
      </c>
      <c r="V47" s="69">
        <v>18606</v>
      </c>
      <c r="W47" s="69">
        <v>968857</v>
      </c>
      <c r="X47" s="69">
        <v>20175</v>
      </c>
      <c r="Y47" s="69">
        <v>0</v>
      </c>
      <c r="Z47" s="69">
        <v>939322</v>
      </c>
      <c r="AA47" s="69">
        <v>6922</v>
      </c>
      <c r="AB47" s="69">
        <v>946244</v>
      </c>
      <c r="AC47" s="69">
        <v>20013</v>
      </c>
      <c r="AD47" s="69">
        <v>26761</v>
      </c>
      <c r="AE47" s="69">
        <v>617</v>
      </c>
      <c r="AF47" s="69">
        <v>27378</v>
      </c>
      <c r="AG47" s="69">
        <v>0</v>
      </c>
      <c r="AH47" s="69">
        <v>0</v>
      </c>
      <c r="AI47" s="69">
        <v>26369</v>
      </c>
      <c r="AJ47" s="69">
        <v>228</v>
      </c>
      <c r="AK47" s="69">
        <v>26597</v>
      </c>
      <c r="AL47" s="69">
        <v>0</v>
      </c>
      <c r="AM47" s="69">
        <v>758195</v>
      </c>
      <c r="AN47" s="69">
        <v>17481</v>
      </c>
      <c r="AO47" s="69">
        <v>775676</v>
      </c>
      <c r="AP47" s="69">
        <v>0</v>
      </c>
      <c r="AQ47" s="69">
        <v>0</v>
      </c>
      <c r="AR47" s="69">
        <v>747136</v>
      </c>
      <c r="AS47" s="69">
        <v>6474</v>
      </c>
      <c r="AT47" s="69">
        <v>753610</v>
      </c>
      <c r="AU47" s="69">
        <v>0</v>
      </c>
      <c r="AV47" s="69">
        <v>2947</v>
      </c>
      <c r="AW47" s="69">
        <v>0</v>
      </c>
      <c r="AX47" s="69">
        <v>2947</v>
      </c>
      <c r="AY47" s="69">
        <v>0</v>
      </c>
      <c r="AZ47" s="69">
        <v>0</v>
      </c>
      <c r="BA47" s="69">
        <v>2947</v>
      </c>
      <c r="BB47" s="69">
        <v>0</v>
      </c>
      <c r="BC47" s="69">
        <v>2947</v>
      </c>
      <c r="BD47" s="69">
        <v>0</v>
      </c>
      <c r="BE47" s="69">
        <v>49632</v>
      </c>
      <c r="BF47" s="69">
        <v>25</v>
      </c>
      <c r="BG47" s="69">
        <v>49657</v>
      </c>
      <c r="BH47" s="69">
        <v>0</v>
      </c>
      <c r="BI47" s="69">
        <v>0</v>
      </c>
      <c r="BJ47" s="69">
        <v>49788</v>
      </c>
      <c r="BK47" s="69">
        <v>11</v>
      </c>
      <c r="BL47" s="69">
        <v>49799</v>
      </c>
      <c r="BM47" s="69">
        <v>0</v>
      </c>
      <c r="BN47" s="69">
        <v>115663</v>
      </c>
      <c r="BO47" s="69">
        <v>483</v>
      </c>
      <c r="BP47" s="69">
        <v>116146</v>
      </c>
      <c r="BQ47" s="69">
        <v>20175</v>
      </c>
      <c r="BR47" s="69">
        <v>0</v>
      </c>
      <c r="BS47" s="69">
        <v>116029</v>
      </c>
      <c r="BT47" s="69">
        <v>209</v>
      </c>
      <c r="BU47" s="69">
        <v>116238</v>
      </c>
      <c r="BV47" s="69">
        <v>20013</v>
      </c>
      <c r="BW47" s="69">
        <v>1085394</v>
      </c>
      <c r="BX47" s="69">
        <v>17383</v>
      </c>
      <c r="BY47" s="69">
        <v>1102777</v>
      </c>
      <c r="BZ47" s="69">
        <v>0</v>
      </c>
      <c r="CA47" s="69">
        <v>0</v>
      </c>
      <c r="CB47" s="69">
        <v>1076485</v>
      </c>
      <c r="CC47" s="69">
        <v>5283</v>
      </c>
      <c r="CD47" s="69">
        <v>1081768</v>
      </c>
      <c r="CE47" s="69">
        <v>0</v>
      </c>
      <c r="CF47" s="69">
        <v>1073987</v>
      </c>
      <c r="CG47" s="69">
        <v>17383</v>
      </c>
      <c r="CH47" s="69">
        <v>1091370</v>
      </c>
      <c r="CI47" s="69">
        <v>0</v>
      </c>
      <c r="CJ47" s="69">
        <v>0</v>
      </c>
      <c r="CK47" s="69">
        <v>1065078</v>
      </c>
      <c r="CL47" s="69">
        <v>5283</v>
      </c>
      <c r="CM47" s="69">
        <v>1070361</v>
      </c>
      <c r="CN47" s="69">
        <v>0</v>
      </c>
      <c r="CO47" s="69">
        <v>501814</v>
      </c>
      <c r="CP47" s="69">
        <v>8122</v>
      </c>
      <c r="CQ47" s="69">
        <v>509936</v>
      </c>
      <c r="CR47" s="69">
        <v>0</v>
      </c>
      <c r="CS47" s="69">
        <v>0</v>
      </c>
      <c r="CT47" s="69">
        <v>497651</v>
      </c>
      <c r="CU47" s="69">
        <v>2469</v>
      </c>
      <c r="CV47" s="69">
        <v>500120</v>
      </c>
      <c r="CW47" s="69">
        <v>0</v>
      </c>
      <c r="CX47" s="69">
        <v>404985</v>
      </c>
      <c r="CY47" s="69">
        <v>6555</v>
      </c>
      <c r="CZ47" s="69">
        <v>411540</v>
      </c>
      <c r="DA47" s="69">
        <v>0</v>
      </c>
      <c r="DB47" s="69">
        <v>0</v>
      </c>
      <c r="DC47" s="69">
        <v>401625</v>
      </c>
      <c r="DD47" s="69">
        <v>1992</v>
      </c>
      <c r="DE47" s="69">
        <v>403617</v>
      </c>
      <c r="DF47" s="69">
        <v>0</v>
      </c>
      <c r="DG47" s="69">
        <v>167188</v>
      </c>
      <c r="DH47" s="69">
        <v>2706</v>
      </c>
      <c r="DI47" s="69">
        <v>169894</v>
      </c>
      <c r="DJ47" s="69">
        <v>0</v>
      </c>
      <c r="DK47" s="69">
        <v>0</v>
      </c>
      <c r="DL47" s="69">
        <v>165802</v>
      </c>
      <c r="DM47" s="69">
        <v>822</v>
      </c>
      <c r="DN47" s="69">
        <v>166624</v>
      </c>
      <c r="DO47" s="69">
        <v>0</v>
      </c>
      <c r="DP47" s="69">
        <v>11407</v>
      </c>
      <c r="DQ47" s="69">
        <v>0</v>
      </c>
      <c r="DR47" s="69">
        <v>11407</v>
      </c>
      <c r="DS47" s="69">
        <v>0</v>
      </c>
      <c r="DT47" s="69">
        <v>0</v>
      </c>
      <c r="DU47" s="69">
        <v>11407</v>
      </c>
      <c r="DV47" s="69">
        <v>0</v>
      </c>
      <c r="DW47" s="69">
        <v>11407</v>
      </c>
      <c r="DX47" s="69">
        <v>0</v>
      </c>
      <c r="DY47" s="69">
        <v>0</v>
      </c>
      <c r="DZ47" s="69">
        <v>0</v>
      </c>
      <c r="EA47" s="69">
        <v>45819</v>
      </c>
      <c r="EB47" s="69">
        <v>0</v>
      </c>
      <c r="EC47" s="69">
        <v>0</v>
      </c>
      <c r="ED47" s="69">
        <v>0</v>
      </c>
      <c r="EE47" s="69">
        <v>0</v>
      </c>
      <c r="EF47" s="69">
        <v>43518</v>
      </c>
      <c r="EG47" s="69">
        <v>0</v>
      </c>
      <c r="EH47" s="69">
        <v>0</v>
      </c>
      <c r="EI47" s="69">
        <v>0</v>
      </c>
      <c r="EJ47" s="69">
        <v>2501</v>
      </c>
      <c r="EK47" s="69">
        <v>0</v>
      </c>
      <c r="EL47" s="69">
        <v>0</v>
      </c>
      <c r="EM47" s="69">
        <v>0</v>
      </c>
      <c r="EN47" s="69">
        <v>0</v>
      </c>
      <c r="EO47" s="69">
        <v>2501</v>
      </c>
      <c r="EP47" s="69">
        <v>0</v>
      </c>
      <c r="EQ47" s="69">
        <v>41633</v>
      </c>
      <c r="ER47" s="69">
        <v>1685</v>
      </c>
      <c r="ES47" s="69">
        <v>43318</v>
      </c>
      <c r="ET47" s="69">
        <v>0</v>
      </c>
      <c r="EU47" s="69">
        <v>0</v>
      </c>
      <c r="EV47" s="69">
        <v>40539</v>
      </c>
      <c r="EW47" s="69">
        <v>478</v>
      </c>
      <c r="EX47" s="69">
        <v>41017</v>
      </c>
      <c r="EY47" s="69">
        <v>0</v>
      </c>
      <c r="EZ47" s="69">
        <v>131127</v>
      </c>
      <c r="FA47" s="69">
        <v>0</v>
      </c>
      <c r="FB47" s="69">
        <v>131127</v>
      </c>
      <c r="FC47" s="69">
        <v>0</v>
      </c>
      <c r="FD47" s="69">
        <v>0</v>
      </c>
      <c r="FE47" s="69">
        <v>131127</v>
      </c>
      <c r="FF47" s="69">
        <v>0</v>
      </c>
      <c r="FG47" s="69">
        <v>131127</v>
      </c>
      <c r="FH47" s="69">
        <v>0</v>
      </c>
      <c r="FI47" s="69">
        <v>0</v>
      </c>
      <c r="FJ47" s="69">
        <v>0</v>
      </c>
      <c r="FK47" s="69">
        <v>0</v>
      </c>
      <c r="FL47" s="69">
        <v>0</v>
      </c>
      <c r="FM47" s="69">
        <v>0</v>
      </c>
      <c r="FN47" s="69">
        <v>0</v>
      </c>
      <c r="FO47" s="69">
        <v>0</v>
      </c>
      <c r="FP47" s="69">
        <v>0</v>
      </c>
      <c r="FQ47" s="69">
        <v>0</v>
      </c>
      <c r="FR47" s="69">
        <v>0</v>
      </c>
      <c r="FS47" s="69">
        <v>0</v>
      </c>
      <c r="FT47" s="69">
        <v>0</v>
      </c>
      <c r="FU47" s="69">
        <v>0</v>
      </c>
      <c r="FV47" s="69">
        <v>0</v>
      </c>
      <c r="FW47" s="69">
        <v>0</v>
      </c>
      <c r="FX47" s="69">
        <v>0</v>
      </c>
      <c r="FY47" s="69">
        <v>0</v>
      </c>
      <c r="FZ47" s="69">
        <v>0</v>
      </c>
      <c r="GA47" s="69">
        <v>0</v>
      </c>
      <c r="GB47" s="69">
        <v>0</v>
      </c>
      <c r="GC47" s="69">
        <v>0</v>
      </c>
      <c r="GD47" s="69">
        <v>0</v>
      </c>
      <c r="GE47" s="69">
        <v>0</v>
      </c>
      <c r="GF47" s="69">
        <v>0</v>
      </c>
      <c r="GG47" s="69">
        <v>0</v>
      </c>
      <c r="GH47" s="69">
        <v>0</v>
      </c>
      <c r="GI47" s="69">
        <v>0</v>
      </c>
      <c r="GJ47" s="69">
        <v>0</v>
      </c>
      <c r="GK47" s="69">
        <v>0</v>
      </c>
      <c r="GL47" s="69">
        <v>0</v>
      </c>
      <c r="GM47" s="69">
        <v>0</v>
      </c>
      <c r="GN47" s="69">
        <v>0</v>
      </c>
      <c r="GO47" s="69">
        <v>0</v>
      </c>
      <c r="GP47" s="69">
        <v>0</v>
      </c>
      <c r="GQ47" s="69">
        <v>0</v>
      </c>
      <c r="GR47" s="69">
        <v>0</v>
      </c>
      <c r="GS47" s="69">
        <v>0</v>
      </c>
      <c r="GT47" s="69">
        <v>0</v>
      </c>
      <c r="GU47" s="69">
        <v>0</v>
      </c>
      <c r="GV47" s="69">
        <v>0</v>
      </c>
      <c r="GW47" s="69">
        <v>0</v>
      </c>
      <c r="GX47" s="69">
        <v>0</v>
      </c>
      <c r="GY47" s="69">
        <v>0</v>
      </c>
      <c r="GZ47" s="69">
        <v>0</v>
      </c>
      <c r="HA47" s="69">
        <v>0</v>
      </c>
      <c r="HB47" s="69">
        <v>0</v>
      </c>
      <c r="HC47" s="69">
        <v>0</v>
      </c>
      <c r="HD47" s="69">
        <v>0</v>
      </c>
      <c r="HE47" s="69">
        <v>0</v>
      </c>
      <c r="HF47" s="69">
        <v>0</v>
      </c>
      <c r="HG47" s="69">
        <v>0</v>
      </c>
      <c r="HH47" s="69">
        <v>0</v>
      </c>
      <c r="HI47" s="69">
        <v>0</v>
      </c>
      <c r="HJ47" s="69">
        <v>0</v>
      </c>
    </row>
    <row r="48" spans="1:218">
      <c r="A48" s="12" t="str">
        <f>T("273619")</f>
        <v>273619</v>
      </c>
      <c r="B48" s="12" t="s">
        <v>2</v>
      </c>
      <c r="C48" s="69">
        <v>4239660</v>
      </c>
      <c r="D48" s="69">
        <v>47596</v>
      </c>
      <c r="E48" s="69">
        <v>4296222</v>
      </c>
      <c r="F48" s="69">
        <v>4324</v>
      </c>
      <c r="G48" s="69">
        <v>0</v>
      </c>
      <c r="H48" s="69">
        <v>4215723</v>
      </c>
      <c r="I48" s="69">
        <v>18599</v>
      </c>
      <c r="J48" s="69">
        <v>4243288</v>
      </c>
      <c r="K48" s="69">
        <v>4324</v>
      </c>
      <c r="L48" s="69">
        <v>4239660</v>
      </c>
      <c r="M48" s="69">
        <v>47596</v>
      </c>
      <c r="N48" s="69">
        <v>4296222</v>
      </c>
      <c r="O48" s="69">
        <v>4324</v>
      </c>
      <c r="P48" s="69">
        <v>0</v>
      </c>
      <c r="Q48" s="69">
        <v>4215723</v>
      </c>
      <c r="R48" s="69">
        <v>18599</v>
      </c>
      <c r="S48" s="69">
        <v>4243288</v>
      </c>
      <c r="T48" s="69">
        <v>4324</v>
      </c>
      <c r="U48" s="69">
        <v>2330386</v>
      </c>
      <c r="V48" s="69">
        <v>36154</v>
      </c>
      <c r="W48" s="69">
        <v>2366540</v>
      </c>
      <c r="X48" s="69">
        <v>4324</v>
      </c>
      <c r="Y48" s="69">
        <v>0</v>
      </c>
      <c r="Z48" s="69">
        <v>2315905</v>
      </c>
      <c r="AA48" s="69">
        <v>12042</v>
      </c>
      <c r="AB48" s="69">
        <v>2327947</v>
      </c>
      <c r="AC48" s="69">
        <v>4324</v>
      </c>
      <c r="AD48" s="69">
        <v>72730</v>
      </c>
      <c r="AE48" s="69">
        <v>1143</v>
      </c>
      <c r="AF48" s="69">
        <v>73873</v>
      </c>
      <c r="AG48" s="69">
        <v>0</v>
      </c>
      <c r="AH48" s="69">
        <v>0</v>
      </c>
      <c r="AI48" s="69">
        <v>72258</v>
      </c>
      <c r="AJ48" s="69">
        <v>394</v>
      </c>
      <c r="AK48" s="69">
        <v>72652</v>
      </c>
      <c r="AL48" s="69">
        <v>0</v>
      </c>
      <c r="AM48" s="69">
        <v>2138939</v>
      </c>
      <c r="AN48" s="69">
        <v>33617</v>
      </c>
      <c r="AO48" s="69">
        <v>2172556</v>
      </c>
      <c r="AP48" s="69">
        <v>0</v>
      </c>
      <c r="AQ48" s="69">
        <v>0</v>
      </c>
      <c r="AR48" s="69">
        <v>2125074</v>
      </c>
      <c r="AS48" s="69">
        <v>11598</v>
      </c>
      <c r="AT48" s="69">
        <v>2136672</v>
      </c>
      <c r="AU48" s="69">
        <v>0</v>
      </c>
      <c r="AV48" s="69">
        <v>21872</v>
      </c>
      <c r="AW48" s="69">
        <v>0</v>
      </c>
      <c r="AX48" s="69">
        <v>21872</v>
      </c>
      <c r="AY48" s="69">
        <v>0</v>
      </c>
      <c r="AZ48" s="69">
        <v>0</v>
      </c>
      <c r="BA48" s="69">
        <v>21872</v>
      </c>
      <c r="BB48" s="69">
        <v>0</v>
      </c>
      <c r="BC48" s="69">
        <v>21872</v>
      </c>
      <c r="BD48" s="69">
        <v>0</v>
      </c>
      <c r="BE48" s="69">
        <v>59627</v>
      </c>
      <c r="BF48" s="69">
        <v>700</v>
      </c>
      <c r="BG48" s="69">
        <v>60327</v>
      </c>
      <c r="BH48" s="69">
        <v>0</v>
      </c>
      <c r="BI48" s="69">
        <v>0</v>
      </c>
      <c r="BJ48" s="69">
        <v>59555</v>
      </c>
      <c r="BK48" s="69">
        <v>25</v>
      </c>
      <c r="BL48" s="69">
        <v>59580</v>
      </c>
      <c r="BM48" s="69">
        <v>0</v>
      </c>
      <c r="BN48" s="69">
        <v>59090</v>
      </c>
      <c r="BO48" s="69">
        <v>694</v>
      </c>
      <c r="BP48" s="69">
        <v>59784</v>
      </c>
      <c r="BQ48" s="69">
        <v>4324</v>
      </c>
      <c r="BR48" s="69">
        <v>0</v>
      </c>
      <c r="BS48" s="69">
        <v>59018</v>
      </c>
      <c r="BT48" s="69">
        <v>25</v>
      </c>
      <c r="BU48" s="69">
        <v>59043</v>
      </c>
      <c r="BV48" s="69">
        <v>4324</v>
      </c>
      <c r="BW48" s="69">
        <v>1600863</v>
      </c>
      <c r="BX48" s="69">
        <v>10406</v>
      </c>
      <c r="BY48" s="69">
        <v>1611269</v>
      </c>
      <c r="BZ48" s="69">
        <v>0</v>
      </c>
      <c r="CA48" s="69">
        <v>0</v>
      </c>
      <c r="CB48" s="69">
        <v>1592561</v>
      </c>
      <c r="CC48" s="69">
        <v>5936</v>
      </c>
      <c r="CD48" s="69">
        <v>1598497</v>
      </c>
      <c r="CE48" s="69">
        <v>0</v>
      </c>
      <c r="CF48" s="69">
        <v>1589014</v>
      </c>
      <c r="CG48" s="69">
        <v>10406</v>
      </c>
      <c r="CH48" s="69">
        <v>1599420</v>
      </c>
      <c r="CI48" s="69">
        <v>0</v>
      </c>
      <c r="CJ48" s="69">
        <v>0</v>
      </c>
      <c r="CK48" s="69">
        <v>1580712</v>
      </c>
      <c r="CL48" s="69">
        <v>5936</v>
      </c>
      <c r="CM48" s="69">
        <v>1586648</v>
      </c>
      <c r="CN48" s="69">
        <v>0</v>
      </c>
      <c r="CO48" s="69">
        <v>554925</v>
      </c>
      <c r="CP48" s="69">
        <v>3634</v>
      </c>
      <c r="CQ48" s="69">
        <v>558559</v>
      </c>
      <c r="CR48" s="69">
        <v>0</v>
      </c>
      <c r="CS48" s="69">
        <v>0</v>
      </c>
      <c r="CT48" s="69">
        <v>552026</v>
      </c>
      <c r="CU48" s="69">
        <v>2073</v>
      </c>
      <c r="CV48" s="69">
        <v>554099</v>
      </c>
      <c r="CW48" s="69">
        <v>0</v>
      </c>
      <c r="CX48" s="69">
        <v>839388</v>
      </c>
      <c r="CY48" s="69">
        <v>5497</v>
      </c>
      <c r="CZ48" s="69">
        <v>844885</v>
      </c>
      <c r="DA48" s="69">
        <v>0</v>
      </c>
      <c r="DB48" s="69">
        <v>0</v>
      </c>
      <c r="DC48" s="69">
        <v>835003</v>
      </c>
      <c r="DD48" s="69">
        <v>3136</v>
      </c>
      <c r="DE48" s="69">
        <v>838139</v>
      </c>
      <c r="DF48" s="69">
        <v>0</v>
      </c>
      <c r="DG48" s="69">
        <v>194701</v>
      </c>
      <c r="DH48" s="69">
        <v>1275</v>
      </c>
      <c r="DI48" s="69">
        <v>195976</v>
      </c>
      <c r="DJ48" s="69">
        <v>0</v>
      </c>
      <c r="DK48" s="69">
        <v>0</v>
      </c>
      <c r="DL48" s="69">
        <v>193683</v>
      </c>
      <c r="DM48" s="69">
        <v>727</v>
      </c>
      <c r="DN48" s="69">
        <v>194410</v>
      </c>
      <c r="DO48" s="69">
        <v>0</v>
      </c>
      <c r="DP48" s="69">
        <v>11849</v>
      </c>
      <c r="DQ48" s="69">
        <v>0</v>
      </c>
      <c r="DR48" s="69">
        <v>11849</v>
      </c>
      <c r="DS48" s="69">
        <v>0</v>
      </c>
      <c r="DT48" s="69">
        <v>0</v>
      </c>
      <c r="DU48" s="69">
        <v>11849</v>
      </c>
      <c r="DV48" s="69">
        <v>0</v>
      </c>
      <c r="DW48" s="69">
        <v>11849</v>
      </c>
      <c r="DX48" s="69">
        <v>0</v>
      </c>
      <c r="DY48" s="69">
        <v>0</v>
      </c>
      <c r="DZ48" s="69">
        <v>0</v>
      </c>
      <c r="EA48" s="69">
        <v>129587</v>
      </c>
      <c r="EB48" s="69">
        <v>0</v>
      </c>
      <c r="EC48" s="69">
        <v>0</v>
      </c>
      <c r="ED48" s="69">
        <v>0</v>
      </c>
      <c r="EE48" s="69">
        <v>0</v>
      </c>
      <c r="EF48" s="69">
        <v>128018</v>
      </c>
      <c r="EG48" s="69">
        <v>0</v>
      </c>
      <c r="EH48" s="69">
        <v>0</v>
      </c>
      <c r="EI48" s="69">
        <v>0</v>
      </c>
      <c r="EJ48" s="69">
        <v>8966</v>
      </c>
      <c r="EK48" s="69">
        <v>0</v>
      </c>
      <c r="EL48" s="69">
        <v>0</v>
      </c>
      <c r="EM48" s="69">
        <v>0</v>
      </c>
      <c r="EN48" s="69">
        <v>0</v>
      </c>
      <c r="EO48" s="69">
        <v>8966</v>
      </c>
      <c r="EP48" s="69">
        <v>0</v>
      </c>
      <c r="EQ48" s="69">
        <v>119585</v>
      </c>
      <c r="ER48" s="69">
        <v>1036</v>
      </c>
      <c r="ES48" s="69">
        <v>120621</v>
      </c>
      <c r="ET48" s="69">
        <v>0</v>
      </c>
      <c r="EU48" s="69">
        <v>0</v>
      </c>
      <c r="EV48" s="69">
        <v>118431</v>
      </c>
      <c r="EW48" s="69">
        <v>621</v>
      </c>
      <c r="EX48" s="69">
        <v>119052</v>
      </c>
      <c r="EY48" s="69">
        <v>0</v>
      </c>
      <c r="EZ48" s="69">
        <v>188826</v>
      </c>
      <c r="FA48" s="69">
        <v>0</v>
      </c>
      <c r="FB48" s="69">
        <v>188826</v>
      </c>
      <c r="FC48" s="69">
        <v>0</v>
      </c>
      <c r="FD48" s="69">
        <v>0</v>
      </c>
      <c r="FE48" s="69">
        <v>188826</v>
      </c>
      <c r="FF48" s="69">
        <v>0</v>
      </c>
      <c r="FG48" s="69">
        <v>188826</v>
      </c>
      <c r="FH48" s="69">
        <v>0</v>
      </c>
      <c r="FI48" s="69">
        <v>0</v>
      </c>
      <c r="FJ48" s="69">
        <v>0</v>
      </c>
      <c r="FK48" s="69">
        <v>0</v>
      </c>
      <c r="FL48" s="69">
        <v>0</v>
      </c>
      <c r="FM48" s="69">
        <v>0</v>
      </c>
      <c r="FN48" s="69">
        <v>0</v>
      </c>
      <c r="FO48" s="69">
        <v>0</v>
      </c>
      <c r="FP48" s="69">
        <v>0</v>
      </c>
      <c r="FQ48" s="69">
        <v>0</v>
      </c>
      <c r="FR48" s="69">
        <v>0</v>
      </c>
      <c r="FS48" s="69">
        <v>0</v>
      </c>
      <c r="FT48" s="69">
        <v>0</v>
      </c>
      <c r="FU48" s="69">
        <v>0</v>
      </c>
      <c r="FV48" s="69">
        <v>0</v>
      </c>
      <c r="FW48" s="69">
        <v>0</v>
      </c>
      <c r="FX48" s="69">
        <v>0</v>
      </c>
      <c r="FY48" s="69">
        <v>0</v>
      </c>
      <c r="FZ48" s="69">
        <v>0</v>
      </c>
      <c r="GA48" s="69">
        <v>0</v>
      </c>
      <c r="GB48" s="69">
        <v>0</v>
      </c>
      <c r="GC48" s="69">
        <v>0</v>
      </c>
      <c r="GD48" s="69">
        <v>0</v>
      </c>
      <c r="GE48" s="69">
        <v>0</v>
      </c>
      <c r="GF48" s="69">
        <v>0</v>
      </c>
      <c r="GG48" s="69">
        <v>0</v>
      </c>
      <c r="GH48" s="69">
        <v>0</v>
      </c>
      <c r="GI48" s="69">
        <v>0</v>
      </c>
      <c r="GJ48" s="69">
        <v>0</v>
      </c>
      <c r="GK48" s="69">
        <v>0</v>
      </c>
      <c r="GL48" s="69">
        <v>0</v>
      </c>
      <c r="GM48" s="69">
        <v>0</v>
      </c>
      <c r="GN48" s="69">
        <v>0</v>
      </c>
      <c r="GO48" s="69">
        <v>0</v>
      </c>
      <c r="GP48" s="69">
        <v>0</v>
      </c>
      <c r="GQ48" s="69">
        <v>0</v>
      </c>
      <c r="GR48" s="69">
        <v>0</v>
      </c>
      <c r="GS48" s="69">
        <v>0</v>
      </c>
      <c r="GT48" s="69">
        <v>0</v>
      </c>
      <c r="GU48" s="69">
        <v>0</v>
      </c>
      <c r="GV48" s="69">
        <v>0</v>
      </c>
      <c r="GW48" s="69">
        <v>0</v>
      </c>
      <c r="GX48" s="69">
        <v>0</v>
      </c>
      <c r="GY48" s="69">
        <v>0</v>
      </c>
      <c r="GZ48" s="69">
        <v>0</v>
      </c>
      <c r="HA48" s="69">
        <v>0</v>
      </c>
      <c r="HB48" s="69">
        <v>0</v>
      </c>
      <c r="HC48" s="69">
        <v>0</v>
      </c>
      <c r="HD48" s="69">
        <v>0</v>
      </c>
      <c r="HE48" s="69">
        <v>0</v>
      </c>
      <c r="HF48" s="69">
        <v>0</v>
      </c>
      <c r="HG48" s="69">
        <v>0</v>
      </c>
      <c r="HH48" s="69">
        <v>0</v>
      </c>
      <c r="HI48" s="69">
        <v>0</v>
      </c>
      <c r="HJ48" s="69">
        <v>0</v>
      </c>
    </row>
    <row r="49" spans="1:218">
      <c r="A49" s="12" t="str">
        <f>T("273627")</f>
        <v>273627</v>
      </c>
      <c r="B49" s="12" t="s">
        <v>19</v>
      </c>
      <c r="C49" s="69">
        <v>3791140</v>
      </c>
      <c r="D49" s="69">
        <v>14719</v>
      </c>
      <c r="E49" s="69">
        <v>3806891</v>
      </c>
      <c r="F49" s="69">
        <v>0</v>
      </c>
      <c r="G49" s="69">
        <v>0</v>
      </c>
      <c r="H49" s="69">
        <v>3786203</v>
      </c>
      <c r="I49" s="69">
        <v>6063</v>
      </c>
      <c r="J49" s="69">
        <v>3793298</v>
      </c>
      <c r="K49" s="69">
        <v>0</v>
      </c>
      <c r="L49" s="69">
        <v>3791140</v>
      </c>
      <c r="M49" s="69">
        <v>14719</v>
      </c>
      <c r="N49" s="69">
        <v>3806891</v>
      </c>
      <c r="O49" s="69">
        <v>0</v>
      </c>
      <c r="P49" s="69">
        <v>0</v>
      </c>
      <c r="Q49" s="69">
        <v>3786203</v>
      </c>
      <c r="R49" s="69">
        <v>6063</v>
      </c>
      <c r="S49" s="69">
        <v>3793298</v>
      </c>
      <c r="T49" s="69">
        <v>0</v>
      </c>
      <c r="U49" s="69">
        <v>540666</v>
      </c>
      <c r="V49" s="69">
        <v>8637</v>
      </c>
      <c r="W49" s="69">
        <v>549303</v>
      </c>
      <c r="X49" s="69">
        <v>0</v>
      </c>
      <c r="Y49" s="69">
        <v>0</v>
      </c>
      <c r="Z49" s="69">
        <v>537560</v>
      </c>
      <c r="AA49" s="69">
        <v>3854</v>
      </c>
      <c r="AB49" s="69">
        <v>541414</v>
      </c>
      <c r="AC49" s="69">
        <v>0</v>
      </c>
      <c r="AD49" s="69">
        <v>12899</v>
      </c>
      <c r="AE49" s="69">
        <v>281</v>
      </c>
      <c r="AF49" s="69">
        <v>13180</v>
      </c>
      <c r="AG49" s="69">
        <v>0</v>
      </c>
      <c r="AH49" s="69">
        <v>0</v>
      </c>
      <c r="AI49" s="69">
        <v>12806</v>
      </c>
      <c r="AJ49" s="69">
        <v>126</v>
      </c>
      <c r="AK49" s="69">
        <v>12932</v>
      </c>
      <c r="AL49" s="69">
        <v>0</v>
      </c>
      <c r="AM49" s="69">
        <v>363560</v>
      </c>
      <c r="AN49" s="69">
        <v>7913</v>
      </c>
      <c r="AO49" s="69">
        <v>371473</v>
      </c>
      <c r="AP49" s="69">
        <v>0</v>
      </c>
      <c r="AQ49" s="69">
        <v>0</v>
      </c>
      <c r="AR49" s="69">
        <v>360946</v>
      </c>
      <c r="AS49" s="69">
        <v>3528</v>
      </c>
      <c r="AT49" s="69">
        <v>364474</v>
      </c>
      <c r="AU49" s="69">
        <v>0</v>
      </c>
      <c r="AV49" s="69">
        <v>1874</v>
      </c>
      <c r="AW49" s="69">
        <v>0</v>
      </c>
      <c r="AX49" s="69">
        <v>1874</v>
      </c>
      <c r="AY49" s="69">
        <v>0</v>
      </c>
      <c r="AZ49" s="69">
        <v>0</v>
      </c>
      <c r="BA49" s="69">
        <v>1874</v>
      </c>
      <c r="BB49" s="69">
        <v>0</v>
      </c>
      <c r="BC49" s="69">
        <v>1874</v>
      </c>
      <c r="BD49" s="69">
        <v>0</v>
      </c>
      <c r="BE49" s="69">
        <v>50341</v>
      </c>
      <c r="BF49" s="69">
        <v>443</v>
      </c>
      <c r="BG49" s="69">
        <v>50784</v>
      </c>
      <c r="BH49" s="69">
        <v>0</v>
      </c>
      <c r="BI49" s="69">
        <v>0</v>
      </c>
      <c r="BJ49" s="69">
        <v>49942</v>
      </c>
      <c r="BK49" s="69">
        <v>200</v>
      </c>
      <c r="BL49" s="69">
        <v>50142</v>
      </c>
      <c r="BM49" s="69">
        <v>0</v>
      </c>
      <c r="BN49" s="69">
        <v>113866</v>
      </c>
      <c r="BO49" s="69">
        <v>0</v>
      </c>
      <c r="BP49" s="69">
        <v>113866</v>
      </c>
      <c r="BQ49" s="69">
        <v>0</v>
      </c>
      <c r="BR49" s="69">
        <v>0</v>
      </c>
      <c r="BS49" s="69">
        <v>113866</v>
      </c>
      <c r="BT49" s="69">
        <v>0</v>
      </c>
      <c r="BU49" s="69">
        <v>113866</v>
      </c>
      <c r="BV49" s="69">
        <v>0</v>
      </c>
      <c r="BW49" s="69">
        <v>3137967</v>
      </c>
      <c r="BX49" s="69">
        <v>5506</v>
      </c>
      <c r="BY49" s="69">
        <v>3143473</v>
      </c>
      <c r="BZ49" s="69">
        <v>0</v>
      </c>
      <c r="CA49" s="69">
        <v>0</v>
      </c>
      <c r="CB49" s="69">
        <v>3136318</v>
      </c>
      <c r="CC49" s="69">
        <v>1862</v>
      </c>
      <c r="CD49" s="69">
        <v>3138180</v>
      </c>
      <c r="CE49" s="69">
        <v>0</v>
      </c>
      <c r="CF49" s="69">
        <v>3118362</v>
      </c>
      <c r="CG49" s="69">
        <v>5506</v>
      </c>
      <c r="CH49" s="69">
        <v>3123868</v>
      </c>
      <c r="CI49" s="69">
        <v>0</v>
      </c>
      <c r="CJ49" s="69">
        <v>0</v>
      </c>
      <c r="CK49" s="69">
        <v>3116713</v>
      </c>
      <c r="CL49" s="69">
        <v>1862</v>
      </c>
      <c r="CM49" s="69">
        <v>3118575</v>
      </c>
      <c r="CN49" s="69">
        <v>0</v>
      </c>
      <c r="CO49" s="69">
        <v>1717207</v>
      </c>
      <c r="CP49" s="69">
        <v>3833</v>
      </c>
      <c r="CQ49" s="69">
        <v>1721040</v>
      </c>
      <c r="CR49" s="69">
        <v>0</v>
      </c>
      <c r="CS49" s="69">
        <v>0</v>
      </c>
      <c r="CT49" s="69">
        <v>1716299</v>
      </c>
      <c r="CU49" s="69">
        <v>1296</v>
      </c>
      <c r="CV49" s="69">
        <v>1717595</v>
      </c>
      <c r="CW49" s="69">
        <v>0</v>
      </c>
      <c r="CX49" s="69">
        <v>749702</v>
      </c>
      <c r="CY49" s="69">
        <v>1673</v>
      </c>
      <c r="CZ49" s="69">
        <v>751375</v>
      </c>
      <c r="DA49" s="69">
        <v>0</v>
      </c>
      <c r="DB49" s="69">
        <v>0</v>
      </c>
      <c r="DC49" s="69">
        <v>749306</v>
      </c>
      <c r="DD49" s="69">
        <v>566</v>
      </c>
      <c r="DE49" s="69">
        <v>749872</v>
      </c>
      <c r="DF49" s="69">
        <v>0</v>
      </c>
      <c r="DG49" s="69">
        <v>651453</v>
      </c>
      <c r="DH49" s="69">
        <v>0</v>
      </c>
      <c r="DI49" s="69">
        <v>651453</v>
      </c>
      <c r="DJ49" s="69">
        <v>0</v>
      </c>
      <c r="DK49" s="69">
        <v>0</v>
      </c>
      <c r="DL49" s="69">
        <v>651108</v>
      </c>
      <c r="DM49" s="69">
        <v>0</v>
      </c>
      <c r="DN49" s="69">
        <v>651108</v>
      </c>
      <c r="DO49" s="69">
        <v>0</v>
      </c>
      <c r="DP49" s="69">
        <v>19605</v>
      </c>
      <c r="DQ49" s="69">
        <v>0</v>
      </c>
      <c r="DR49" s="69">
        <v>19605</v>
      </c>
      <c r="DS49" s="69">
        <v>0</v>
      </c>
      <c r="DT49" s="69">
        <v>0</v>
      </c>
      <c r="DU49" s="69">
        <v>19605</v>
      </c>
      <c r="DV49" s="69">
        <v>0</v>
      </c>
      <c r="DW49" s="69">
        <v>19605</v>
      </c>
      <c r="DX49" s="69">
        <v>0</v>
      </c>
      <c r="DY49" s="69">
        <v>0</v>
      </c>
      <c r="DZ49" s="69">
        <v>0</v>
      </c>
      <c r="EA49" s="69">
        <v>22647</v>
      </c>
      <c r="EB49" s="69">
        <v>0</v>
      </c>
      <c r="EC49" s="69">
        <v>0</v>
      </c>
      <c r="ED49" s="69">
        <v>0</v>
      </c>
      <c r="EE49" s="69">
        <v>0</v>
      </c>
      <c r="EF49" s="69">
        <v>22236</v>
      </c>
      <c r="EG49" s="69">
        <v>0</v>
      </c>
      <c r="EH49" s="69">
        <v>0</v>
      </c>
      <c r="EI49" s="69">
        <v>0</v>
      </c>
      <c r="EJ49" s="69">
        <v>1032</v>
      </c>
      <c r="EK49" s="69">
        <v>0</v>
      </c>
      <c r="EL49" s="69">
        <v>0</v>
      </c>
      <c r="EM49" s="69">
        <v>0</v>
      </c>
      <c r="EN49" s="69">
        <v>0</v>
      </c>
      <c r="EO49" s="69">
        <v>1032</v>
      </c>
      <c r="EP49" s="69">
        <v>0</v>
      </c>
      <c r="EQ49" s="69">
        <v>21039</v>
      </c>
      <c r="ER49" s="69">
        <v>576</v>
      </c>
      <c r="ES49" s="69">
        <v>21615</v>
      </c>
      <c r="ET49" s="69">
        <v>0</v>
      </c>
      <c r="EU49" s="69">
        <v>0</v>
      </c>
      <c r="EV49" s="69">
        <v>20857</v>
      </c>
      <c r="EW49" s="69">
        <v>347</v>
      </c>
      <c r="EX49" s="69">
        <v>21204</v>
      </c>
      <c r="EY49" s="69">
        <v>0</v>
      </c>
      <c r="EZ49" s="69">
        <v>91468</v>
      </c>
      <c r="FA49" s="69">
        <v>0</v>
      </c>
      <c r="FB49" s="69">
        <v>91468</v>
      </c>
      <c r="FC49" s="69">
        <v>0</v>
      </c>
      <c r="FD49" s="69">
        <v>0</v>
      </c>
      <c r="FE49" s="69">
        <v>91468</v>
      </c>
      <c r="FF49" s="69">
        <v>0</v>
      </c>
      <c r="FG49" s="69">
        <v>91468</v>
      </c>
      <c r="FH49" s="69">
        <v>0</v>
      </c>
      <c r="FI49" s="69">
        <v>0</v>
      </c>
      <c r="FJ49" s="69">
        <v>0</v>
      </c>
      <c r="FK49" s="69">
        <v>0</v>
      </c>
      <c r="FL49" s="69">
        <v>0</v>
      </c>
      <c r="FM49" s="69">
        <v>0</v>
      </c>
      <c r="FN49" s="69">
        <v>0</v>
      </c>
      <c r="FO49" s="69">
        <v>0</v>
      </c>
      <c r="FP49" s="69">
        <v>0</v>
      </c>
      <c r="FQ49" s="69">
        <v>0</v>
      </c>
      <c r="FR49" s="69">
        <v>0</v>
      </c>
      <c r="FS49" s="69">
        <v>0</v>
      </c>
      <c r="FT49" s="69">
        <v>0</v>
      </c>
      <c r="FU49" s="69">
        <v>0</v>
      </c>
      <c r="FV49" s="69">
        <v>0</v>
      </c>
      <c r="FW49" s="69">
        <v>0</v>
      </c>
      <c r="FX49" s="69">
        <v>0</v>
      </c>
      <c r="FY49" s="69">
        <v>0</v>
      </c>
      <c r="FZ49" s="69">
        <v>0</v>
      </c>
      <c r="GA49" s="69">
        <v>0</v>
      </c>
      <c r="GB49" s="69">
        <v>0</v>
      </c>
      <c r="GC49" s="69">
        <v>0</v>
      </c>
      <c r="GD49" s="69">
        <v>0</v>
      </c>
      <c r="GE49" s="69">
        <v>0</v>
      </c>
      <c r="GF49" s="69">
        <v>0</v>
      </c>
      <c r="GG49" s="69">
        <v>0</v>
      </c>
      <c r="GH49" s="69">
        <v>0</v>
      </c>
      <c r="GI49" s="69">
        <v>0</v>
      </c>
      <c r="GJ49" s="69">
        <v>0</v>
      </c>
      <c r="GK49" s="69">
        <v>0</v>
      </c>
      <c r="GL49" s="69">
        <v>0</v>
      </c>
      <c r="GM49" s="69">
        <v>0</v>
      </c>
      <c r="GN49" s="69">
        <v>0</v>
      </c>
      <c r="GO49" s="69">
        <v>0</v>
      </c>
      <c r="GP49" s="69">
        <v>0</v>
      </c>
      <c r="GQ49" s="69">
        <v>0</v>
      </c>
      <c r="GR49" s="69">
        <v>0</v>
      </c>
      <c r="GS49" s="69">
        <v>0</v>
      </c>
      <c r="GT49" s="69">
        <v>0</v>
      </c>
      <c r="GU49" s="69">
        <v>0</v>
      </c>
      <c r="GV49" s="69">
        <v>0</v>
      </c>
      <c r="GW49" s="69">
        <v>0</v>
      </c>
      <c r="GX49" s="69">
        <v>0</v>
      </c>
      <c r="GY49" s="69">
        <v>0</v>
      </c>
      <c r="GZ49" s="69">
        <v>0</v>
      </c>
      <c r="HA49" s="69">
        <v>0</v>
      </c>
      <c r="HB49" s="69">
        <v>0</v>
      </c>
      <c r="HC49" s="69">
        <v>0</v>
      </c>
      <c r="HD49" s="69">
        <v>0</v>
      </c>
      <c r="HE49" s="69">
        <v>0</v>
      </c>
      <c r="HF49" s="69">
        <v>0</v>
      </c>
      <c r="HG49" s="69">
        <v>0</v>
      </c>
      <c r="HH49" s="69">
        <v>0</v>
      </c>
      <c r="HI49" s="69">
        <v>0</v>
      </c>
      <c r="HJ49" s="69">
        <v>0</v>
      </c>
    </row>
    <row r="50" spans="1:218">
      <c r="A50" s="12" t="str">
        <f>T("273660")</f>
        <v>273660</v>
      </c>
      <c r="B50" s="12" t="s">
        <v>16</v>
      </c>
      <c r="C50" s="69">
        <v>1828887</v>
      </c>
      <c r="D50" s="69">
        <v>105902</v>
      </c>
      <c r="E50" s="69">
        <v>1936960</v>
      </c>
      <c r="F50" s="69">
        <v>12708</v>
      </c>
      <c r="G50" s="69">
        <v>0</v>
      </c>
      <c r="H50" s="69">
        <v>1816566</v>
      </c>
      <c r="I50" s="69">
        <v>22867</v>
      </c>
      <c r="J50" s="69">
        <v>1841604</v>
      </c>
      <c r="K50" s="69">
        <v>12641</v>
      </c>
      <c r="L50" s="69">
        <v>1828887</v>
      </c>
      <c r="M50" s="69">
        <v>105902</v>
      </c>
      <c r="N50" s="69">
        <v>1936960</v>
      </c>
      <c r="O50" s="69">
        <v>12708</v>
      </c>
      <c r="P50" s="69">
        <v>0</v>
      </c>
      <c r="Q50" s="69">
        <v>1816566</v>
      </c>
      <c r="R50" s="69">
        <v>22867</v>
      </c>
      <c r="S50" s="69">
        <v>1841604</v>
      </c>
      <c r="T50" s="69">
        <v>12641</v>
      </c>
      <c r="U50" s="69">
        <v>716804</v>
      </c>
      <c r="V50" s="69">
        <v>24085</v>
      </c>
      <c r="W50" s="69">
        <v>740889</v>
      </c>
      <c r="X50" s="69">
        <v>12708</v>
      </c>
      <c r="Y50" s="69">
        <v>0</v>
      </c>
      <c r="Z50" s="69">
        <v>711715</v>
      </c>
      <c r="AA50" s="69">
        <v>5652</v>
      </c>
      <c r="AB50" s="69">
        <v>717367</v>
      </c>
      <c r="AC50" s="69">
        <v>12641</v>
      </c>
      <c r="AD50" s="69">
        <v>25218</v>
      </c>
      <c r="AE50" s="69">
        <v>874</v>
      </c>
      <c r="AF50" s="69">
        <v>26092</v>
      </c>
      <c r="AG50" s="69">
        <v>0</v>
      </c>
      <c r="AH50" s="69">
        <v>0</v>
      </c>
      <c r="AI50" s="69">
        <v>25033</v>
      </c>
      <c r="AJ50" s="69">
        <v>209</v>
      </c>
      <c r="AK50" s="69">
        <v>25242</v>
      </c>
      <c r="AL50" s="69">
        <v>0</v>
      </c>
      <c r="AM50" s="69">
        <v>623861</v>
      </c>
      <c r="AN50" s="69">
        <v>21626</v>
      </c>
      <c r="AO50" s="69">
        <v>645487</v>
      </c>
      <c r="AP50" s="69">
        <v>0</v>
      </c>
      <c r="AQ50" s="69">
        <v>0</v>
      </c>
      <c r="AR50" s="69">
        <v>619289</v>
      </c>
      <c r="AS50" s="69">
        <v>5170</v>
      </c>
      <c r="AT50" s="69">
        <v>624459</v>
      </c>
      <c r="AU50" s="69">
        <v>0</v>
      </c>
      <c r="AV50" s="69">
        <v>8545</v>
      </c>
      <c r="AW50" s="69">
        <v>0</v>
      </c>
      <c r="AX50" s="69">
        <v>8545</v>
      </c>
      <c r="AY50" s="69">
        <v>0</v>
      </c>
      <c r="AZ50" s="69">
        <v>0</v>
      </c>
      <c r="BA50" s="69">
        <v>8545</v>
      </c>
      <c r="BB50" s="69">
        <v>0</v>
      </c>
      <c r="BC50" s="69">
        <v>8545</v>
      </c>
      <c r="BD50" s="69">
        <v>0</v>
      </c>
      <c r="BE50" s="69">
        <v>32056</v>
      </c>
      <c r="BF50" s="69">
        <v>750</v>
      </c>
      <c r="BG50" s="69">
        <v>32806</v>
      </c>
      <c r="BH50" s="69">
        <v>5468</v>
      </c>
      <c r="BI50" s="69">
        <v>0</v>
      </c>
      <c r="BJ50" s="69">
        <v>31969</v>
      </c>
      <c r="BK50" s="69">
        <v>129</v>
      </c>
      <c r="BL50" s="69">
        <v>32098</v>
      </c>
      <c r="BM50" s="69">
        <v>5452</v>
      </c>
      <c r="BN50" s="69">
        <v>35669</v>
      </c>
      <c r="BO50" s="69">
        <v>835</v>
      </c>
      <c r="BP50" s="69">
        <v>36504</v>
      </c>
      <c r="BQ50" s="69">
        <v>7240</v>
      </c>
      <c r="BR50" s="69">
        <v>0</v>
      </c>
      <c r="BS50" s="69">
        <v>35424</v>
      </c>
      <c r="BT50" s="69">
        <v>144</v>
      </c>
      <c r="BU50" s="69">
        <v>35568</v>
      </c>
      <c r="BV50" s="69">
        <v>7189</v>
      </c>
      <c r="BW50" s="69">
        <v>989751</v>
      </c>
      <c r="BX50" s="69">
        <v>79065</v>
      </c>
      <c r="BY50" s="69">
        <v>1068816</v>
      </c>
      <c r="BZ50" s="69">
        <v>0</v>
      </c>
      <c r="CA50" s="69">
        <v>0</v>
      </c>
      <c r="CB50" s="69">
        <v>983199</v>
      </c>
      <c r="CC50" s="69">
        <v>16681</v>
      </c>
      <c r="CD50" s="69">
        <v>999880</v>
      </c>
      <c r="CE50" s="69">
        <v>0</v>
      </c>
      <c r="CF50" s="69">
        <v>986331</v>
      </c>
      <c r="CG50" s="69">
        <v>79065</v>
      </c>
      <c r="CH50" s="69">
        <v>1065396</v>
      </c>
      <c r="CI50" s="69">
        <v>0</v>
      </c>
      <c r="CJ50" s="69">
        <v>0</v>
      </c>
      <c r="CK50" s="69">
        <v>979779</v>
      </c>
      <c r="CL50" s="69">
        <v>16681</v>
      </c>
      <c r="CM50" s="69">
        <v>996460</v>
      </c>
      <c r="CN50" s="69">
        <v>0</v>
      </c>
      <c r="CO50" s="69">
        <v>335415</v>
      </c>
      <c r="CP50" s="69">
        <v>29329</v>
      </c>
      <c r="CQ50" s="69">
        <v>364744</v>
      </c>
      <c r="CR50" s="69">
        <v>0</v>
      </c>
      <c r="CS50" s="69">
        <v>0</v>
      </c>
      <c r="CT50" s="69">
        <v>332448</v>
      </c>
      <c r="CU50" s="69">
        <v>3339</v>
      </c>
      <c r="CV50" s="69">
        <v>335787</v>
      </c>
      <c r="CW50" s="69">
        <v>0</v>
      </c>
      <c r="CX50" s="69">
        <v>405251</v>
      </c>
      <c r="CY50" s="69">
        <v>48684</v>
      </c>
      <c r="CZ50" s="69">
        <v>453935</v>
      </c>
      <c r="DA50" s="69">
        <v>0</v>
      </c>
      <c r="DB50" s="69">
        <v>0</v>
      </c>
      <c r="DC50" s="69">
        <v>401666</v>
      </c>
      <c r="DD50" s="69">
        <v>12290</v>
      </c>
      <c r="DE50" s="69">
        <v>413956</v>
      </c>
      <c r="DF50" s="69">
        <v>0</v>
      </c>
      <c r="DG50" s="69">
        <v>245665</v>
      </c>
      <c r="DH50" s="69">
        <v>1052</v>
      </c>
      <c r="DI50" s="69">
        <v>246717</v>
      </c>
      <c r="DJ50" s="69">
        <v>0</v>
      </c>
      <c r="DK50" s="69">
        <v>0</v>
      </c>
      <c r="DL50" s="69">
        <v>245665</v>
      </c>
      <c r="DM50" s="69">
        <v>1052</v>
      </c>
      <c r="DN50" s="69">
        <v>246717</v>
      </c>
      <c r="DO50" s="69">
        <v>0</v>
      </c>
      <c r="DP50" s="69">
        <v>3420</v>
      </c>
      <c r="DQ50" s="69">
        <v>0</v>
      </c>
      <c r="DR50" s="69">
        <v>3420</v>
      </c>
      <c r="DS50" s="69">
        <v>0</v>
      </c>
      <c r="DT50" s="69">
        <v>0</v>
      </c>
      <c r="DU50" s="69">
        <v>3420</v>
      </c>
      <c r="DV50" s="69">
        <v>0</v>
      </c>
      <c r="DW50" s="69">
        <v>3420</v>
      </c>
      <c r="DX50" s="69">
        <v>0</v>
      </c>
      <c r="DY50" s="69">
        <v>0</v>
      </c>
      <c r="DZ50" s="69">
        <v>0</v>
      </c>
      <c r="EA50" s="69">
        <v>50817</v>
      </c>
      <c r="EB50" s="69">
        <v>0</v>
      </c>
      <c r="EC50" s="69">
        <v>0</v>
      </c>
      <c r="ED50" s="69">
        <v>0</v>
      </c>
      <c r="EE50" s="69">
        <v>0</v>
      </c>
      <c r="EF50" s="69">
        <v>47919</v>
      </c>
      <c r="EG50" s="69">
        <v>0</v>
      </c>
      <c r="EH50" s="69">
        <v>0</v>
      </c>
      <c r="EI50" s="69">
        <v>0</v>
      </c>
      <c r="EJ50" s="69">
        <v>2171</v>
      </c>
      <c r="EK50" s="69">
        <v>0</v>
      </c>
      <c r="EL50" s="69">
        <v>0</v>
      </c>
      <c r="EM50" s="69">
        <v>0</v>
      </c>
      <c r="EN50" s="69">
        <v>0</v>
      </c>
      <c r="EO50" s="69">
        <v>2171</v>
      </c>
      <c r="EP50" s="69">
        <v>0</v>
      </c>
      <c r="EQ50" s="69">
        <v>45894</v>
      </c>
      <c r="ER50" s="69">
        <v>2752</v>
      </c>
      <c r="ES50" s="69">
        <v>48646</v>
      </c>
      <c r="ET50" s="69">
        <v>0</v>
      </c>
      <c r="EU50" s="69">
        <v>0</v>
      </c>
      <c r="EV50" s="69">
        <v>45214</v>
      </c>
      <c r="EW50" s="69">
        <v>534</v>
      </c>
      <c r="EX50" s="69">
        <v>45748</v>
      </c>
      <c r="EY50" s="69">
        <v>0</v>
      </c>
      <c r="EZ50" s="69">
        <v>76438</v>
      </c>
      <c r="FA50" s="69">
        <v>0</v>
      </c>
      <c r="FB50" s="69">
        <v>76438</v>
      </c>
      <c r="FC50" s="69">
        <v>0</v>
      </c>
      <c r="FD50" s="69">
        <v>0</v>
      </c>
      <c r="FE50" s="69">
        <v>76438</v>
      </c>
      <c r="FF50" s="69">
        <v>0</v>
      </c>
      <c r="FG50" s="69">
        <v>76438</v>
      </c>
      <c r="FH50" s="69">
        <v>0</v>
      </c>
      <c r="FI50" s="69">
        <v>0</v>
      </c>
      <c r="FJ50" s="69">
        <v>0</v>
      </c>
      <c r="FK50" s="69">
        <v>0</v>
      </c>
      <c r="FL50" s="69">
        <v>0</v>
      </c>
      <c r="FM50" s="69">
        <v>0</v>
      </c>
      <c r="FN50" s="69">
        <v>0</v>
      </c>
      <c r="FO50" s="69">
        <v>0</v>
      </c>
      <c r="FP50" s="69">
        <v>0</v>
      </c>
      <c r="FQ50" s="69">
        <v>0</v>
      </c>
      <c r="FR50" s="69">
        <v>0</v>
      </c>
      <c r="FS50" s="69">
        <v>0</v>
      </c>
      <c r="FT50" s="69">
        <v>0</v>
      </c>
      <c r="FU50" s="69">
        <v>0</v>
      </c>
      <c r="FV50" s="69">
        <v>0</v>
      </c>
      <c r="FW50" s="69">
        <v>0</v>
      </c>
      <c r="FX50" s="69">
        <v>0</v>
      </c>
      <c r="FY50" s="69">
        <v>0</v>
      </c>
      <c r="FZ50" s="69">
        <v>0</v>
      </c>
      <c r="GA50" s="69">
        <v>0</v>
      </c>
      <c r="GB50" s="69">
        <v>0</v>
      </c>
      <c r="GC50" s="69">
        <v>0</v>
      </c>
      <c r="GD50" s="69">
        <v>0</v>
      </c>
      <c r="GE50" s="69">
        <v>0</v>
      </c>
      <c r="GF50" s="69">
        <v>0</v>
      </c>
      <c r="GG50" s="69">
        <v>0</v>
      </c>
      <c r="GH50" s="69">
        <v>0</v>
      </c>
      <c r="GI50" s="69">
        <v>0</v>
      </c>
      <c r="GJ50" s="69">
        <v>0</v>
      </c>
      <c r="GK50" s="69">
        <v>0</v>
      </c>
      <c r="GL50" s="69">
        <v>0</v>
      </c>
      <c r="GM50" s="69">
        <v>0</v>
      </c>
      <c r="GN50" s="69">
        <v>0</v>
      </c>
      <c r="GO50" s="69">
        <v>0</v>
      </c>
      <c r="GP50" s="69">
        <v>0</v>
      </c>
      <c r="GQ50" s="69">
        <v>0</v>
      </c>
      <c r="GR50" s="69">
        <v>0</v>
      </c>
      <c r="GS50" s="69">
        <v>0</v>
      </c>
      <c r="GT50" s="69">
        <v>0</v>
      </c>
      <c r="GU50" s="69">
        <v>0</v>
      </c>
      <c r="GV50" s="69">
        <v>0</v>
      </c>
      <c r="GW50" s="69">
        <v>0</v>
      </c>
      <c r="GX50" s="69">
        <v>0</v>
      </c>
      <c r="GY50" s="69">
        <v>0</v>
      </c>
      <c r="GZ50" s="69">
        <v>0</v>
      </c>
      <c r="HA50" s="69">
        <v>0</v>
      </c>
      <c r="HB50" s="69">
        <v>0</v>
      </c>
      <c r="HC50" s="69">
        <v>0</v>
      </c>
      <c r="HD50" s="69">
        <v>0</v>
      </c>
      <c r="HE50" s="69">
        <v>0</v>
      </c>
      <c r="HF50" s="69">
        <v>0</v>
      </c>
      <c r="HG50" s="69">
        <v>0</v>
      </c>
      <c r="HH50" s="69">
        <v>0</v>
      </c>
      <c r="HI50" s="69">
        <v>0</v>
      </c>
      <c r="HJ50" s="69">
        <v>0</v>
      </c>
    </row>
    <row r="51" spans="1:218">
      <c r="A51" s="12" t="str">
        <f>T("273813")</f>
        <v>273813</v>
      </c>
      <c r="B51" s="12" t="s">
        <v>1</v>
      </c>
      <c r="C51" s="69">
        <v>1371771</v>
      </c>
      <c r="D51" s="69">
        <v>28909</v>
      </c>
      <c r="E51" s="69">
        <v>1403736</v>
      </c>
      <c r="F51" s="69">
        <v>0</v>
      </c>
      <c r="G51" s="69">
        <v>0</v>
      </c>
      <c r="H51" s="69">
        <v>1358029</v>
      </c>
      <c r="I51" s="69">
        <v>14246</v>
      </c>
      <c r="J51" s="69">
        <v>1375331</v>
      </c>
      <c r="K51" s="69">
        <v>0</v>
      </c>
      <c r="L51" s="69">
        <v>1371771</v>
      </c>
      <c r="M51" s="69">
        <v>28909</v>
      </c>
      <c r="N51" s="69">
        <v>1403736</v>
      </c>
      <c r="O51" s="69">
        <v>0</v>
      </c>
      <c r="P51" s="69">
        <v>0</v>
      </c>
      <c r="Q51" s="69">
        <v>1358029</v>
      </c>
      <c r="R51" s="69">
        <v>14246</v>
      </c>
      <c r="S51" s="69">
        <v>1375331</v>
      </c>
      <c r="T51" s="69">
        <v>0</v>
      </c>
      <c r="U51" s="69">
        <v>694428</v>
      </c>
      <c r="V51" s="69">
        <v>12422</v>
      </c>
      <c r="W51" s="69">
        <v>706850</v>
      </c>
      <c r="X51" s="69">
        <v>0</v>
      </c>
      <c r="Y51" s="69">
        <v>0</v>
      </c>
      <c r="Z51" s="69">
        <v>688162</v>
      </c>
      <c r="AA51" s="69">
        <v>6479</v>
      </c>
      <c r="AB51" s="69">
        <v>694641</v>
      </c>
      <c r="AC51" s="69">
        <v>0</v>
      </c>
      <c r="AD51" s="69">
        <v>22728</v>
      </c>
      <c r="AE51" s="69">
        <v>412</v>
      </c>
      <c r="AF51" s="69">
        <v>23140</v>
      </c>
      <c r="AG51" s="69">
        <v>0</v>
      </c>
      <c r="AH51" s="69">
        <v>0</v>
      </c>
      <c r="AI51" s="69">
        <v>22528</v>
      </c>
      <c r="AJ51" s="69">
        <v>220</v>
      </c>
      <c r="AK51" s="69">
        <v>22748</v>
      </c>
      <c r="AL51" s="69">
        <v>0</v>
      </c>
      <c r="AM51" s="69">
        <v>636158</v>
      </c>
      <c r="AN51" s="69">
        <v>11521</v>
      </c>
      <c r="AO51" s="69">
        <v>647679</v>
      </c>
      <c r="AP51" s="69">
        <v>0</v>
      </c>
      <c r="AQ51" s="69">
        <v>0</v>
      </c>
      <c r="AR51" s="69">
        <v>630549</v>
      </c>
      <c r="AS51" s="69">
        <v>6148</v>
      </c>
      <c r="AT51" s="69">
        <v>636697</v>
      </c>
      <c r="AU51" s="69">
        <v>0</v>
      </c>
      <c r="AV51" s="69">
        <v>3258</v>
      </c>
      <c r="AW51" s="69">
        <v>0</v>
      </c>
      <c r="AX51" s="69">
        <v>3258</v>
      </c>
      <c r="AY51" s="69">
        <v>0</v>
      </c>
      <c r="AZ51" s="69">
        <v>0</v>
      </c>
      <c r="BA51" s="69">
        <v>3258</v>
      </c>
      <c r="BB51" s="69">
        <v>0</v>
      </c>
      <c r="BC51" s="69">
        <v>3258</v>
      </c>
      <c r="BD51" s="69">
        <v>0</v>
      </c>
      <c r="BE51" s="69">
        <v>22472</v>
      </c>
      <c r="BF51" s="69">
        <v>221</v>
      </c>
      <c r="BG51" s="69">
        <v>22693</v>
      </c>
      <c r="BH51" s="69">
        <v>0</v>
      </c>
      <c r="BI51" s="69">
        <v>0</v>
      </c>
      <c r="BJ51" s="69">
        <v>21882</v>
      </c>
      <c r="BK51" s="69">
        <v>111</v>
      </c>
      <c r="BL51" s="69">
        <v>21993</v>
      </c>
      <c r="BM51" s="69">
        <v>0</v>
      </c>
      <c r="BN51" s="69">
        <v>13070</v>
      </c>
      <c r="BO51" s="69">
        <v>268</v>
      </c>
      <c r="BP51" s="69">
        <v>13338</v>
      </c>
      <c r="BQ51" s="69">
        <v>0</v>
      </c>
      <c r="BR51" s="69">
        <v>0</v>
      </c>
      <c r="BS51" s="69">
        <v>13203</v>
      </c>
      <c r="BT51" s="69">
        <v>0</v>
      </c>
      <c r="BU51" s="69">
        <v>13203</v>
      </c>
      <c r="BV51" s="69">
        <v>0</v>
      </c>
      <c r="BW51" s="69">
        <v>501762</v>
      </c>
      <c r="BX51" s="69">
        <v>14278</v>
      </c>
      <c r="BY51" s="69">
        <v>516040</v>
      </c>
      <c r="BZ51" s="69">
        <v>0</v>
      </c>
      <c r="CA51" s="69">
        <v>0</v>
      </c>
      <c r="CB51" s="69">
        <v>495252</v>
      </c>
      <c r="CC51" s="69">
        <v>7173</v>
      </c>
      <c r="CD51" s="69">
        <v>502425</v>
      </c>
      <c r="CE51" s="69">
        <v>0</v>
      </c>
      <c r="CF51" s="69">
        <v>501762</v>
      </c>
      <c r="CG51" s="69">
        <v>14278</v>
      </c>
      <c r="CH51" s="69">
        <v>516040</v>
      </c>
      <c r="CI51" s="69">
        <v>0</v>
      </c>
      <c r="CJ51" s="69">
        <v>0</v>
      </c>
      <c r="CK51" s="69">
        <v>495252</v>
      </c>
      <c r="CL51" s="69">
        <v>7173</v>
      </c>
      <c r="CM51" s="69">
        <v>502425</v>
      </c>
      <c r="CN51" s="69">
        <v>0</v>
      </c>
      <c r="CO51" s="69">
        <v>189936</v>
      </c>
      <c r="CP51" s="69">
        <v>6141</v>
      </c>
      <c r="CQ51" s="69">
        <v>196077</v>
      </c>
      <c r="CR51" s="69">
        <v>0</v>
      </c>
      <c r="CS51" s="69">
        <v>0</v>
      </c>
      <c r="CT51" s="69">
        <v>187136</v>
      </c>
      <c r="CU51" s="69">
        <v>3085</v>
      </c>
      <c r="CV51" s="69">
        <v>190221</v>
      </c>
      <c r="CW51" s="69">
        <v>0</v>
      </c>
      <c r="CX51" s="69">
        <v>251667</v>
      </c>
      <c r="CY51" s="69">
        <v>8137</v>
      </c>
      <c r="CZ51" s="69">
        <v>259804</v>
      </c>
      <c r="DA51" s="69">
        <v>0</v>
      </c>
      <c r="DB51" s="69">
        <v>0</v>
      </c>
      <c r="DC51" s="69">
        <v>247957</v>
      </c>
      <c r="DD51" s="69">
        <v>4088</v>
      </c>
      <c r="DE51" s="69">
        <v>252045</v>
      </c>
      <c r="DF51" s="69">
        <v>0</v>
      </c>
      <c r="DG51" s="69">
        <v>60159</v>
      </c>
      <c r="DH51" s="69">
        <v>0</v>
      </c>
      <c r="DI51" s="69">
        <v>60159</v>
      </c>
      <c r="DJ51" s="69">
        <v>0</v>
      </c>
      <c r="DK51" s="69">
        <v>0</v>
      </c>
      <c r="DL51" s="69">
        <v>60159</v>
      </c>
      <c r="DM51" s="69">
        <v>0</v>
      </c>
      <c r="DN51" s="69">
        <v>60159</v>
      </c>
      <c r="DO51" s="69">
        <v>0</v>
      </c>
      <c r="DP51" s="69">
        <v>0</v>
      </c>
      <c r="DQ51" s="69">
        <v>0</v>
      </c>
      <c r="DR51" s="69">
        <v>0</v>
      </c>
      <c r="DS51" s="69">
        <v>0</v>
      </c>
      <c r="DT51" s="69">
        <v>0</v>
      </c>
      <c r="DU51" s="69">
        <v>0</v>
      </c>
      <c r="DV51" s="69">
        <v>0</v>
      </c>
      <c r="DW51" s="69">
        <v>0</v>
      </c>
      <c r="DX51" s="69">
        <v>0</v>
      </c>
      <c r="DY51" s="69">
        <v>0</v>
      </c>
      <c r="DZ51" s="69">
        <v>0</v>
      </c>
      <c r="EA51" s="69">
        <v>45016</v>
      </c>
      <c r="EB51" s="69">
        <v>0</v>
      </c>
      <c r="EC51" s="69">
        <v>0</v>
      </c>
      <c r="ED51" s="69">
        <v>0</v>
      </c>
      <c r="EE51" s="69">
        <v>0</v>
      </c>
      <c r="EF51" s="69">
        <v>42435</v>
      </c>
      <c r="EG51" s="69">
        <v>0</v>
      </c>
      <c r="EH51" s="69">
        <v>0</v>
      </c>
      <c r="EI51" s="69">
        <v>0</v>
      </c>
      <c r="EJ51" s="69">
        <v>3056</v>
      </c>
      <c r="EK51" s="69">
        <v>0</v>
      </c>
      <c r="EL51" s="69">
        <v>0</v>
      </c>
      <c r="EM51" s="69">
        <v>0</v>
      </c>
      <c r="EN51" s="69">
        <v>0</v>
      </c>
      <c r="EO51" s="69">
        <v>3056</v>
      </c>
      <c r="EP51" s="69">
        <v>0</v>
      </c>
      <c r="EQ51" s="69">
        <v>39751</v>
      </c>
      <c r="ER51" s="69">
        <v>2209</v>
      </c>
      <c r="ES51" s="69">
        <v>41960</v>
      </c>
      <c r="ET51" s="69">
        <v>0</v>
      </c>
      <c r="EU51" s="69">
        <v>0</v>
      </c>
      <c r="EV51" s="69">
        <v>38785</v>
      </c>
      <c r="EW51" s="69">
        <v>594</v>
      </c>
      <c r="EX51" s="69">
        <v>39379</v>
      </c>
      <c r="EY51" s="69">
        <v>0</v>
      </c>
      <c r="EZ51" s="69">
        <v>135830</v>
      </c>
      <c r="FA51" s="69">
        <v>0</v>
      </c>
      <c r="FB51" s="69">
        <v>135830</v>
      </c>
      <c r="FC51" s="69">
        <v>0</v>
      </c>
      <c r="FD51" s="69">
        <v>0</v>
      </c>
      <c r="FE51" s="69">
        <v>135830</v>
      </c>
      <c r="FF51" s="69">
        <v>0</v>
      </c>
      <c r="FG51" s="69">
        <v>135830</v>
      </c>
      <c r="FH51" s="69">
        <v>0</v>
      </c>
      <c r="FI51" s="69">
        <v>0</v>
      </c>
      <c r="FJ51" s="69">
        <v>0</v>
      </c>
      <c r="FK51" s="69">
        <v>0</v>
      </c>
      <c r="FL51" s="69">
        <v>0</v>
      </c>
      <c r="FM51" s="69">
        <v>0</v>
      </c>
      <c r="FN51" s="69">
        <v>0</v>
      </c>
      <c r="FO51" s="69">
        <v>0</v>
      </c>
      <c r="FP51" s="69">
        <v>0</v>
      </c>
      <c r="FQ51" s="69">
        <v>0</v>
      </c>
      <c r="FR51" s="69">
        <v>0</v>
      </c>
      <c r="FS51" s="69">
        <v>0</v>
      </c>
      <c r="FT51" s="69">
        <v>0</v>
      </c>
      <c r="FU51" s="69">
        <v>0</v>
      </c>
      <c r="FV51" s="69">
        <v>0</v>
      </c>
      <c r="FW51" s="69">
        <v>0</v>
      </c>
      <c r="FX51" s="69">
        <v>0</v>
      </c>
      <c r="FY51" s="69">
        <v>0</v>
      </c>
      <c r="FZ51" s="69">
        <v>0</v>
      </c>
      <c r="GA51" s="69">
        <v>0</v>
      </c>
      <c r="GB51" s="69">
        <v>0</v>
      </c>
      <c r="GC51" s="69">
        <v>0</v>
      </c>
      <c r="GD51" s="69">
        <v>0</v>
      </c>
      <c r="GE51" s="69">
        <v>0</v>
      </c>
      <c r="GF51" s="69">
        <v>0</v>
      </c>
      <c r="GG51" s="69">
        <v>0</v>
      </c>
      <c r="GH51" s="69">
        <v>0</v>
      </c>
      <c r="GI51" s="69">
        <v>0</v>
      </c>
      <c r="GJ51" s="69">
        <v>0</v>
      </c>
      <c r="GK51" s="69">
        <v>0</v>
      </c>
      <c r="GL51" s="69">
        <v>0</v>
      </c>
      <c r="GM51" s="69">
        <v>0</v>
      </c>
      <c r="GN51" s="69">
        <v>0</v>
      </c>
      <c r="GO51" s="69">
        <v>0</v>
      </c>
      <c r="GP51" s="69">
        <v>0</v>
      </c>
      <c r="GQ51" s="69">
        <v>0</v>
      </c>
      <c r="GR51" s="69">
        <v>0</v>
      </c>
      <c r="GS51" s="69">
        <v>0</v>
      </c>
      <c r="GT51" s="69">
        <v>0</v>
      </c>
      <c r="GU51" s="69">
        <v>0</v>
      </c>
      <c r="GV51" s="69">
        <v>0</v>
      </c>
      <c r="GW51" s="69">
        <v>0</v>
      </c>
      <c r="GX51" s="69">
        <v>0</v>
      </c>
      <c r="GY51" s="69">
        <v>0</v>
      </c>
      <c r="GZ51" s="69">
        <v>0</v>
      </c>
      <c r="HA51" s="69">
        <v>0</v>
      </c>
      <c r="HB51" s="69">
        <v>0</v>
      </c>
      <c r="HC51" s="69">
        <v>0</v>
      </c>
      <c r="HD51" s="69">
        <v>0</v>
      </c>
      <c r="HE51" s="69">
        <v>0</v>
      </c>
      <c r="HF51" s="69">
        <v>0</v>
      </c>
      <c r="HG51" s="69">
        <v>0</v>
      </c>
      <c r="HH51" s="69">
        <v>0</v>
      </c>
      <c r="HI51" s="69">
        <v>0</v>
      </c>
      <c r="HJ51" s="69">
        <v>0</v>
      </c>
    </row>
    <row r="52" spans="1:218">
      <c r="A52" s="12" t="str">
        <f>T("273821")</f>
        <v>273821</v>
      </c>
      <c r="B52" s="12" t="s">
        <v>13</v>
      </c>
      <c r="C52" s="69">
        <v>1511371</v>
      </c>
      <c r="D52" s="69">
        <v>52518</v>
      </c>
      <c r="E52" s="69">
        <v>1568216</v>
      </c>
      <c r="F52" s="69">
        <v>0</v>
      </c>
      <c r="G52" s="69">
        <v>0</v>
      </c>
      <c r="H52" s="69">
        <v>1499937</v>
      </c>
      <c r="I52" s="69">
        <v>9471</v>
      </c>
      <c r="J52" s="69">
        <v>1513735</v>
      </c>
      <c r="K52" s="69">
        <v>0</v>
      </c>
      <c r="L52" s="69">
        <v>1511371</v>
      </c>
      <c r="M52" s="69">
        <v>52518</v>
      </c>
      <c r="N52" s="69">
        <v>1568216</v>
      </c>
      <c r="O52" s="69">
        <v>0</v>
      </c>
      <c r="P52" s="69">
        <v>0</v>
      </c>
      <c r="Q52" s="69">
        <v>1499937</v>
      </c>
      <c r="R52" s="69">
        <v>9471</v>
      </c>
      <c r="S52" s="69">
        <v>1513735</v>
      </c>
      <c r="T52" s="69">
        <v>0</v>
      </c>
      <c r="U52" s="69">
        <v>790861</v>
      </c>
      <c r="V52" s="69">
        <v>10427</v>
      </c>
      <c r="W52" s="69">
        <v>801288</v>
      </c>
      <c r="X52" s="69">
        <v>0</v>
      </c>
      <c r="Y52" s="69">
        <v>0</v>
      </c>
      <c r="Z52" s="69">
        <v>785193</v>
      </c>
      <c r="AA52" s="69">
        <v>5130</v>
      </c>
      <c r="AB52" s="69">
        <v>790323</v>
      </c>
      <c r="AC52" s="69">
        <v>0</v>
      </c>
      <c r="AD52" s="69">
        <v>26060</v>
      </c>
      <c r="AE52" s="69">
        <v>340</v>
      </c>
      <c r="AF52" s="69">
        <v>26400</v>
      </c>
      <c r="AG52" s="69">
        <v>0</v>
      </c>
      <c r="AH52" s="69">
        <v>0</v>
      </c>
      <c r="AI52" s="69">
        <v>25865</v>
      </c>
      <c r="AJ52" s="69">
        <v>165</v>
      </c>
      <c r="AK52" s="69">
        <v>26030</v>
      </c>
      <c r="AL52" s="69">
        <v>0</v>
      </c>
      <c r="AM52" s="69">
        <v>709538</v>
      </c>
      <c r="AN52" s="69">
        <v>9254</v>
      </c>
      <c r="AO52" s="69">
        <v>718792</v>
      </c>
      <c r="AP52" s="69">
        <v>0</v>
      </c>
      <c r="AQ52" s="69">
        <v>0</v>
      </c>
      <c r="AR52" s="69">
        <v>704228</v>
      </c>
      <c r="AS52" s="69">
        <v>4500</v>
      </c>
      <c r="AT52" s="69">
        <v>708728</v>
      </c>
      <c r="AU52" s="69">
        <v>0</v>
      </c>
      <c r="AV52" s="69">
        <v>6002</v>
      </c>
      <c r="AW52" s="69">
        <v>0</v>
      </c>
      <c r="AX52" s="69">
        <v>6002</v>
      </c>
      <c r="AY52" s="69">
        <v>0</v>
      </c>
      <c r="AZ52" s="69">
        <v>0</v>
      </c>
      <c r="BA52" s="69">
        <v>6002</v>
      </c>
      <c r="BB52" s="69">
        <v>0</v>
      </c>
      <c r="BC52" s="69">
        <v>6002</v>
      </c>
      <c r="BD52" s="69">
        <v>0</v>
      </c>
      <c r="BE52" s="69">
        <v>29053</v>
      </c>
      <c r="BF52" s="69">
        <v>438</v>
      </c>
      <c r="BG52" s="69">
        <v>29491</v>
      </c>
      <c r="BH52" s="69">
        <v>0</v>
      </c>
      <c r="BI52" s="69">
        <v>0</v>
      </c>
      <c r="BJ52" s="69">
        <v>28967</v>
      </c>
      <c r="BK52" s="69">
        <v>244</v>
      </c>
      <c r="BL52" s="69">
        <v>29211</v>
      </c>
      <c r="BM52" s="69">
        <v>0</v>
      </c>
      <c r="BN52" s="69">
        <v>26210</v>
      </c>
      <c r="BO52" s="69">
        <v>395</v>
      </c>
      <c r="BP52" s="69">
        <v>26605</v>
      </c>
      <c r="BQ52" s="69">
        <v>0</v>
      </c>
      <c r="BR52" s="69">
        <v>0</v>
      </c>
      <c r="BS52" s="69">
        <v>26133</v>
      </c>
      <c r="BT52" s="69">
        <v>221</v>
      </c>
      <c r="BU52" s="69">
        <v>26354</v>
      </c>
      <c r="BV52" s="69">
        <v>0</v>
      </c>
      <c r="BW52" s="69">
        <v>568506</v>
      </c>
      <c r="BX52" s="69">
        <v>40935</v>
      </c>
      <c r="BY52" s="69">
        <v>609441</v>
      </c>
      <c r="BZ52" s="69">
        <v>0</v>
      </c>
      <c r="CA52" s="69">
        <v>0</v>
      </c>
      <c r="CB52" s="69">
        <v>563258</v>
      </c>
      <c r="CC52" s="69">
        <v>3876</v>
      </c>
      <c r="CD52" s="69">
        <v>567134</v>
      </c>
      <c r="CE52" s="69">
        <v>0</v>
      </c>
      <c r="CF52" s="69">
        <v>568506</v>
      </c>
      <c r="CG52" s="69">
        <v>40935</v>
      </c>
      <c r="CH52" s="69">
        <v>609441</v>
      </c>
      <c r="CI52" s="69">
        <v>0</v>
      </c>
      <c r="CJ52" s="69">
        <v>0</v>
      </c>
      <c r="CK52" s="69">
        <v>563258</v>
      </c>
      <c r="CL52" s="69">
        <v>3876</v>
      </c>
      <c r="CM52" s="69">
        <v>567134</v>
      </c>
      <c r="CN52" s="69">
        <v>0</v>
      </c>
      <c r="CO52" s="69">
        <v>179548</v>
      </c>
      <c r="CP52" s="69">
        <v>12928</v>
      </c>
      <c r="CQ52" s="69">
        <v>192476</v>
      </c>
      <c r="CR52" s="69">
        <v>0</v>
      </c>
      <c r="CS52" s="69">
        <v>0</v>
      </c>
      <c r="CT52" s="69">
        <v>177890</v>
      </c>
      <c r="CU52" s="69">
        <v>1224</v>
      </c>
      <c r="CV52" s="69">
        <v>179114</v>
      </c>
      <c r="CW52" s="69">
        <v>0</v>
      </c>
      <c r="CX52" s="69">
        <v>302806</v>
      </c>
      <c r="CY52" s="69">
        <v>21804</v>
      </c>
      <c r="CZ52" s="69">
        <v>324610</v>
      </c>
      <c r="DA52" s="69">
        <v>0</v>
      </c>
      <c r="DB52" s="69">
        <v>0</v>
      </c>
      <c r="DC52" s="69">
        <v>300011</v>
      </c>
      <c r="DD52" s="69">
        <v>2065</v>
      </c>
      <c r="DE52" s="69">
        <v>302076</v>
      </c>
      <c r="DF52" s="69">
        <v>0</v>
      </c>
      <c r="DG52" s="69">
        <v>86152</v>
      </c>
      <c r="DH52" s="69">
        <v>6203</v>
      </c>
      <c r="DI52" s="69">
        <v>92355</v>
      </c>
      <c r="DJ52" s="69">
        <v>0</v>
      </c>
      <c r="DK52" s="69">
        <v>0</v>
      </c>
      <c r="DL52" s="69">
        <v>85357</v>
      </c>
      <c r="DM52" s="69">
        <v>587</v>
      </c>
      <c r="DN52" s="69">
        <v>85944</v>
      </c>
      <c r="DO52" s="69">
        <v>0</v>
      </c>
      <c r="DP52" s="69">
        <v>0</v>
      </c>
      <c r="DQ52" s="69">
        <v>0</v>
      </c>
      <c r="DR52" s="69">
        <v>0</v>
      </c>
      <c r="DS52" s="69">
        <v>0</v>
      </c>
      <c r="DT52" s="69">
        <v>0</v>
      </c>
      <c r="DU52" s="69">
        <v>0</v>
      </c>
      <c r="DV52" s="69">
        <v>0</v>
      </c>
      <c r="DW52" s="69">
        <v>0</v>
      </c>
      <c r="DX52" s="69">
        <v>0</v>
      </c>
      <c r="DY52" s="69">
        <v>0</v>
      </c>
      <c r="DZ52" s="69">
        <v>0</v>
      </c>
      <c r="EA52" s="69">
        <v>57616</v>
      </c>
      <c r="EB52" s="69">
        <v>0</v>
      </c>
      <c r="EC52" s="69">
        <v>0</v>
      </c>
      <c r="ED52" s="69">
        <v>0</v>
      </c>
      <c r="EE52" s="69">
        <v>0</v>
      </c>
      <c r="EF52" s="69">
        <v>56407</v>
      </c>
      <c r="EG52" s="69">
        <v>0</v>
      </c>
      <c r="EH52" s="69">
        <v>0</v>
      </c>
      <c r="EI52" s="69">
        <v>0</v>
      </c>
      <c r="EJ52" s="69">
        <v>4327</v>
      </c>
      <c r="EK52" s="69">
        <v>0</v>
      </c>
      <c r="EL52" s="69">
        <v>0</v>
      </c>
      <c r="EM52" s="69">
        <v>0</v>
      </c>
      <c r="EN52" s="69">
        <v>0</v>
      </c>
      <c r="EO52" s="69">
        <v>4327</v>
      </c>
      <c r="EP52" s="69">
        <v>0</v>
      </c>
      <c r="EQ52" s="69">
        <v>52133</v>
      </c>
      <c r="ER52" s="69">
        <v>1156</v>
      </c>
      <c r="ES52" s="69">
        <v>53289</v>
      </c>
      <c r="ET52" s="69">
        <v>0</v>
      </c>
      <c r="EU52" s="69">
        <v>0</v>
      </c>
      <c r="EV52" s="69">
        <v>51615</v>
      </c>
      <c r="EW52" s="69">
        <v>465</v>
      </c>
      <c r="EX52" s="69">
        <v>52080</v>
      </c>
      <c r="EY52" s="69">
        <v>0</v>
      </c>
      <c r="EZ52" s="69">
        <v>99871</v>
      </c>
      <c r="FA52" s="69">
        <v>0</v>
      </c>
      <c r="FB52" s="69">
        <v>99871</v>
      </c>
      <c r="FC52" s="69">
        <v>0</v>
      </c>
      <c r="FD52" s="69">
        <v>0</v>
      </c>
      <c r="FE52" s="69">
        <v>99871</v>
      </c>
      <c r="FF52" s="69">
        <v>0</v>
      </c>
      <c r="FG52" s="69">
        <v>99871</v>
      </c>
      <c r="FH52" s="69">
        <v>0</v>
      </c>
      <c r="FI52" s="69">
        <v>0</v>
      </c>
      <c r="FJ52" s="69">
        <v>0</v>
      </c>
      <c r="FK52" s="69">
        <v>0</v>
      </c>
      <c r="FL52" s="69">
        <v>0</v>
      </c>
      <c r="FM52" s="69">
        <v>0</v>
      </c>
      <c r="FN52" s="69">
        <v>0</v>
      </c>
      <c r="FO52" s="69">
        <v>0</v>
      </c>
      <c r="FP52" s="69">
        <v>0</v>
      </c>
      <c r="FQ52" s="69">
        <v>0</v>
      </c>
      <c r="FR52" s="69">
        <v>0</v>
      </c>
      <c r="FS52" s="69">
        <v>0</v>
      </c>
      <c r="FT52" s="69">
        <v>0</v>
      </c>
      <c r="FU52" s="69">
        <v>0</v>
      </c>
      <c r="FV52" s="69">
        <v>0</v>
      </c>
      <c r="FW52" s="69">
        <v>0</v>
      </c>
      <c r="FX52" s="69">
        <v>0</v>
      </c>
      <c r="FY52" s="69">
        <v>0</v>
      </c>
      <c r="FZ52" s="69">
        <v>0</v>
      </c>
      <c r="GA52" s="69">
        <v>0</v>
      </c>
      <c r="GB52" s="69">
        <v>0</v>
      </c>
      <c r="GC52" s="69">
        <v>0</v>
      </c>
      <c r="GD52" s="69">
        <v>0</v>
      </c>
      <c r="GE52" s="69">
        <v>0</v>
      </c>
      <c r="GF52" s="69">
        <v>0</v>
      </c>
      <c r="GG52" s="69">
        <v>0</v>
      </c>
      <c r="GH52" s="69">
        <v>0</v>
      </c>
      <c r="GI52" s="69">
        <v>0</v>
      </c>
      <c r="GJ52" s="69">
        <v>0</v>
      </c>
      <c r="GK52" s="69">
        <v>0</v>
      </c>
      <c r="GL52" s="69">
        <v>0</v>
      </c>
      <c r="GM52" s="69">
        <v>0</v>
      </c>
      <c r="GN52" s="69">
        <v>0</v>
      </c>
      <c r="GO52" s="69">
        <v>0</v>
      </c>
      <c r="GP52" s="69">
        <v>0</v>
      </c>
      <c r="GQ52" s="69">
        <v>0</v>
      </c>
      <c r="GR52" s="69">
        <v>0</v>
      </c>
      <c r="GS52" s="69">
        <v>0</v>
      </c>
      <c r="GT52" s="69">
        <v>0</v>
      </c>
      <c r="GU52" s="69">
        <v>0</v>
      </c>
      <c r="GV52" s="69">
        <v>0</v>
      </c>
      <c r="GW52" s="69">
        <v>0</v>
      </c>
      <c r="GX52" s="69">
        <v>0</v>
      </c>
      <c r="GY52" s="69">
        <v>0</v>
      </c>
      <c r="GZ52" s="69">
        <v>0</v>
      </c>
      <c r="HA52" s="69">
        <v>0</v>
      </c>
      <c r="HB52" s="69">
        <v>0</v>
      </c>
      <c r="HC52" s="69">
        <v>0</v>
      </c>
      <c r="HD52" s="69">
        <v>0</v>
      </c>
      <c r="HE52" s="69">
        <v>0</v>
      </c>
      <c r="HF52" s="69">
        <v>0</v>
      </c>
      <c r="HG52" s="69">
        <v>0</v>
      </c>
      <c r="HH52" s="69">
        <v>0</v>
      </c>
      <c r="HI52" s="69">
        <v>0</v>
      </c>
      <c r="HJ52" s="69">
        <v>0</v>
      </c>
    </row>
    <row r="53" spans="1:218">
      <c r="A53" s="12" t="str">
        <f>T("273830")</f>
        <v>273830</v>
      </c>
      <c r="B53" s="12" t="s">
        <v>18</v>
      </c>
      <c r="C53" s="69">
        <v>475256</v>
      </c>
      <c r="D53" s="69">
        <v>2161</v>
      </c>
      <c r="E53" s="69">
        <v>478791</v>
      </c>
      <c r="F53" s="69">
        <v>0</v>
      </c>
      <c r="G53" s="69">
        <v>0</v>
      </c>
      <c r="H53" s="69">
        <v>474702</v>
      </c>
      <c r="I53" s="69">
        <v>634</v>
      </c>
      <c r="J53" s="69">
        <v>476710</v>
      </c>
      <c r="K53" s="69">
        <v>0</v>
      </c>
      <c r="L53" s="69">
        <v>475256</v>
      </c>
      <c r="M53" s="69">
        <v>2161</v>
      </c>
      <c r="N53" s="69">
        <v>478791</v>
      </c>
      <c r="O53" s="69">
        <v>0</v>
      </c>
      <c r="P53" s="69">
        <v>0</v>
      </c>
      <c r="Q53" s="69">
        <v>474702</v>
      </c>
      <c r="R53" s="69">
        <v>634</v>
      </c>
      <c r="S53" s="69">
        <v>476710</v>
      </c>
      <c r="T53" s="69">
        <v>0</v>
      </c>
      <c r="U53" s="69">
        <v>231110</v>
      </c>
      <c r="V53" s="69">
        <v>1114</v>
      </c>
      <c r="W53" s="69">
        <v>232224</v>
      </c>
      <c r="X53" s="69">
        <v>0</v>
      </c>
      <c r="Y53" s="69">
        <v>0</v>
      </c>
      <c r="Z53" s="69">
        <v>230878</v>
      </c>
      <c r="AA53" s="69">
        <v>426</v>
      </c>
      <c r="AB53" s="69">
        <v>231304</v>
      </c>
      <c r="AC53" s="69">
        <v>0</v>
      </c>
      <c r="AD53" s="69">
        <v>7659</v>
      </c>
      <c r="AE53" s="69">
        <v>40</v>
      </c>
      <c r="AF53" s="69">
        <v>7699</v>
      </c>
      <c r="AG53" s="69">
        <v>0</v>
      </c>
      <c r="AH53" s="69">
        <v>0</v>
      </c>
      <c r="AI53" s="69">
        <v>7651</v>
      </c>
      <c r="AJ53" s="69">
        <v>16</v>
      </c>
      <c r="AK53" s="69">
        <v>7667</v>
      </c>
      <c r="AL53" s="69">
        <v>0</v>
      </c>
      <c r="AM53" s="69">
        <v>194401</v>
      </c>
      <c r="AN53" s="69">
        <v>1024</v>
      </c>
      <c r="AO53" s="69">
        <v>195425</v>
      </c>
      <c r="AP53" s="69">
        <v>0</v>
      </c>
      <c r="AQ53" s="69">
        <v>0</v>
      </c>
      <c r="AR53" s="69">
        <v>194177</v>
      </c>
      <c r="AS53" s="69">
        <v>410</v>
      </c>
      <c r="AT53" s="69">
        <v>194587</v>
      </c>
      <c r="AU53" s="69">
        <v>0</v>
      </c>
      <c r="AV53" s="69">
        <v>878</v>
      </c>
      <c r="AW53" s="69">
        <v>0</v>
      </c>
      <c r="AX53" s="69">
        <v>878</v>
      </c>
      <c r="AY53" s="69">
        <v>0</v>
      </c>
      <c r="AZ53" s="69">
        <v>0</v>
      </c>
      <c r="BA53" s="69">
        <v>878</v>
      </c>
      <c r="BB53" s="69">
        <v>0</v>
      </c>
      <c r="BC53" s="69">
        <v>878</v>
      </c>
      <c r="BD53" s="69">
        <v>0</v>
      </c>
      <c r="BE53" s="69">
        <v>15007</v>
      </c>
      <c r="BF53" s="69">
        <v>50</v>
      </c>
      <c r="BG53" s="69">
        <v>15057</v>
      </c>
      <c r="BH53" s="69">
        <v>0</v>
      </c>
      <c r="BI53" s="69">
        <v>0</v>
      </c>
      <c r="BJ53" s="69">
        <v>15007</v>
      </c>
      <c r="BK53" s="69">
        <v>0</v>
      </c>
      <c r="BL53" s="69">
        <v>15007</v>
      </c>
      <c r="BM53" s="69">
        <v>0</v>
      </c>
      <c r="BN53" s="69">
        <v>14043</v>
      </c>
      <c r="BO53" s="69">
        <v>0</v>
      </c>
      <c r="BP53" s="69">
        <v>14043</v>
      </c>
      <c r="BQ53" s="69">
        <v>0</v>
      </c>
      <c r="BR53" s="69">
        <v>0</v>
      </c>
      <c r="BS53" s="69">
        <v>14043</v>
      </c>
      <c r="BT53" s="69">
        <v>0</v>
      </c>
      <c r="BU53" s="69">
        <v>14043</v>
      </c>
      <c r="BV53" s="69">
        <v>0</v>
      </c>
      <c r="BW53" s="69">
        <v>223727</v>
      </c>
      <c r="BX53" s="69">
        <v>1020</v>
      </c>
      <c r="BY53" s="69">
        <v>224747</v>
      </c>
      <c r="BZ53" s="69">
        <v>0</v>
      </c>
      <c r="CA53" s="69">
        <v>0</v>
      </c>
      <c r="CB53" s="69">
        <v>223405</v>
      </c>
      <c r="CC53" s="69">
        <v>195</v>
      </c>
      <c r="CD53" s="69">
        <v>223600</v>
      </c>
      <c r="CE53" s="69">
        <v>0</v>
      </c>
      <c r="CF53" s="69">
        <v>223727</v>
      </c>
      <c r="CG53" s="69">
        <v>1020</v>
      </c>
      <c r="CH53" s="69">
        <v>224747</v>
      </c>
      <c r="CI53" s="69">
        <v>0</v>
      </c>
      <c r="CJ53" s="69">
        <v>0</v>
      </c>
      <c r="CK53" s="69">
        <v>223405</v>
      </c>
      <c r="CL53" s="69">
        <v>195</v>
      </c>
      <c r="CM53" s="69">
        <v>223600</v>
      </c>
      <c r="CN53" s="69">
        <v>0</v>
      </c>
      <c r="CO53" s="69">
        <v>63252</v>
      </c>
      <c r="CP53" s="69">
        <v>359</v>
      </c>
      <c r="CQ53" s="69">
        <v>63611</v>
      </c>
      <c r="CR53" s="69">
        <v>0</v>
      </c>
      <c r="CS53" s="69">
        <v>0</v>
      </c>
      <c r="CT53" s="69">
        <v>63156</v>
      </c>
      <c r="CU53" s="69">
        <v>69</v>
      </c>
      <c r="CV53" s="69">
        <v>63225</v>
      </c>
      <c r="CW53" s="69">
        <v>0</v>
      </c>
      <c r="CX53" s="69">
        <v>116489</v>
      </c>
      <c r="CY53" s="69">
        <v>661</v>
      </c>
      <c r="CZ53" s="69">
        <v>117150</v>
      </c>
      <c r="DA53" s="69">
        <v>0</v>
      </c>
      <c r="DB53" s="69">
        <v>0</v>
      </c>
      <c r="DC53" s="69">
        <v>116263</v>
      </c>
      <c r="DD53" s="69">
        <v>126</v>
      </c>
      <c r="DE53" s="69">
        <v>116389</v>
      </c>
      <c r="DF53" s="69">
        <v>0</v>
      </c>
      <c r="DG53" s="69">
        <v>43986</v>
      </c>
      <c r="DH53" s="69">
        <v>0</v>
      </c>
      <c r="DI53" s="69">
        <v>43986</v>
      </c>
      <c r="DJ53" s="69">
        <v>0</v>
      </c>
      <c r="DK53" s="69">
        <v>0</v>
      </c>
      <c r="DL53" s="69">
        <v>43986</v>
      </c>
      <c r="DM53" s="69">
        <v>0</v>
      </c>
      <c r="DN53" s="69">
        <v>43986</v>
      </c>
      <c r="DO53" s="69">
        <v>0</v>
      </c>
      <c r="DP53" s="69">
        <v>0</v>
      </c>
      <c r="DQ53" s="69">
        <v>0</v>
      </c>
      <c r="DR53" s="69">
        <v>0</v>
      </c>
      <c r="DS53" s="69">
        <v>0</v>
      </c>
      <c r="DT53" s="69">
        <v>0</v>
      </c>
      <c r="DU53" s="69">
        <v>0</v>
      </c>
      <c r="DV53" s="69">
        <v>0</v>
      </c>
      <c r="DW53" s="69">
        <v>0</v>
      </c>
      <c r="DX53" s="69">
        <v>0</v>
      </c>
      <c r="DY53" s="69">
        <v>0</v>
      </c>
      <c r="DZ53" s="69">
        <v>0</v>
      </c>
      <c r="EA53" s="69">
        <v>20708</v>
      </c>
      <c r="EB53" s="69">
        <v>0</v>
      </c>
      <c r="EC53" s="69">
        <v>0</v>
      </c>
      <c r="ED53" s="69">
        <v>0</v>
      </c>
      <c r="EE53" s="69">
        <v>0</v>
      </c>
      <c r="EF53" s="69">
        <v>20694</v>
      </c>
      <c r="EG53" s="69">
        <v>0</v>
      </c>
      <c r="EH53" s="69">
        <v>0</v>
      </c>
      <c r="EI53" s="69">
        <v>0</v>
      </c>
      <c r="EJ53" s="69">
        <v>1374</v>
      </c>
      <c r="EK53" s="69">
        <v>0</v>
      </c>
      <c r="EL53" s="69">
        <v>0</v>
      </c>
      <c r="EM53" s="69">
        <v>0</v>
      </c>
      <c r="EN53" s="69">
        <v>0</v>
      </c>
      <c r="EO53" s="69">
        <v>1374</v>
      </c>
      <c r="EP53" s="69">
        <v>0</v>
      </c>
      <c r="EQ53" s="69">
        <v>19307</v>
      </c>
      <c r="ER53" s="69">
        <v>27</v>
      </c>
      <c r="ES53" s="69">
        <v>19334</v>
      </c>
      <c r="ET53" s="69">
        <v>0</v>
      </c>
      <c r="EU53" s="69">
        <v>0</v>
      </c>
      <c r="EV53" s="69">
        <v>19307</v>
      </c>
      <c r="EW53" s="69">
        <v>13</v>
      </c>
      <c r="EX53" s="69">
        <v>19320</v>
      </c>
      <c r="EY53" s="69">
        <v>0</v>
      </c>
      <c r="EZ53" s="69">
        <v>1112</v>
      </c>
      <c r="FA53" s="69">
        <v>0</v>
      </c>
      <c r="FB53" s="69">
        <v>1112</v>
      </c>
      <c r="FC53" s="69">
        <v>0</v>
      </c>
      <c r="FD53" s="69">
        <v>0</v>
      </c>
      <c r="FE53" s="69">
        <v>1112</v>
      </c>
      <c r="FF53" s="69">
        <v>0</v>
      </c>
      <c r="FG53" s="69">
        <v>1112</v>
      </c>
      <c r="FH53" s="69">
        <v>0</v>
      </c>
      <c r="FI53" s="69">
        <v>0</v>
      </c>
      <c r="FJ53" s="69">
        <v>0</v>
      </c>
      <c r="FK53" s="69">
        <v>0</v>
      </c>
      <c r="FL53" s="69">
        <v>0</v>
      </c>
      <c r="FM53" s="69">
        <v>0</v>
      </c>
      <c r="FN53" s="69">
        <v>0</v>
      </c>
      <c r="FO53" s="69">
        <v>0</v>
      </c>
      <c r="FP53" s="69">
        <v>0</v>
      </c>
      <c r="FQ53" s="69">
        <v>0</v>
      </c>
      <c r="FR53" s="69">
        <v>0</v>
      </c>
      <c r="FS53" s="69">
        <v>0</v>
      </c>
      <c r="FT53" s="69">
        <v>0</v>
      </c>
      <c r="FU53" s="69">
        <v>0</v>
      </c>
      <c r="FV53" s="69">
        <v>0</v>
      </c>
      <c r="FW53" s="69">
        <v>0</v>
      </c>
      <c r="FX53" s="69">
        <v>0</v>
      </c>
      <c r="FY53" s="69">
        <v>0</v>
      </c>
      <c r="FZ53" s="69">
        <v>0</v>
      </c>
      <c r="GA53" s="69">
        <v>0</v>
      </c>
      <c r="GB53" s="69">
        <v>0</v>
      </c>
      <c r="GC53" s="69">
        <v>0</v>
      </c>
      <c r="GD53" s="69">
        <v>0</v>
      </c>
      <c r="GE53" s="69">
        <v>0</v>
      </c>
      <c r="GF53" s="69">
        <v>0</v>
      </c>
      <c r="GG53" s="69">
        <v>0</v>
      </c>
      <c r="GH53" s="69">
        <v>0</v>
      </c>
      <c r="GI53" s="69">
        <v>0</v>
      </c>
      <c r="GJ53" s="69">
        <v>0</v>
      </c>
      <c r="GK53" s="69">
        <v>0</v>
      </c>
      <c r="GL53" s="69">
        <v>0</v>
      </c>
      <c r="GM53" s="69">
        <v>0</v>
      </c>
      <c r="GN53" s="69">
        <v>0</v>
      </c>
      <c r="GO53" s="69">
        <v>0</v>
      </c>
      <c r="GP53" s="69">
        <v>0</v>
      </c>
      <c r="GQ53" s="69">
        <v>0</v>
      </c>
      <c r="GR53" s="69">
        <v>0</v>
      </c>
      <c r="GS53" s="69">
        <v>0</v>
      </c>
      <c r="GT53" s="69">
        <v>0</v>
      </c>
      <c r="GU53" s="69">
        <v>0</v>
      </c>
      <c r="GV53" s="69">
        <v>0</v>
      </c>
      <c r="GW53" s="69">
        <v>0</v>
      </c>
      <c r="GX53" s="69">
        <v>0</v>
      </c>
      <c r="GY53" s="69">
        <v>0</v>
      </c>
      <c r="GZ53" s="69">
        <v>0</v>
      </c>
      <c r="HA53" s="69">
        <v>0</v>
      </c>
      <c r="HB53" s="69">
        <v>0</v>
      </c>
      <c r="HC53" s="69">
        <v>0</v>
      </c>
      <c r="HD53" s="69">
        <v>0</v>
      </c>
      <c r="HE53" s="69">
        <v>0</v>
      </c>
      <c r="HF53" s="69">
        <v>0</v>
      </c>
      <c r="HG53" s="69">
        <v>0</v>
      </c>
      <c r="HH53" s="69">
        <v>0</v>
      </c>
      <c r="HI53" s="69">
        <v>0</v>
      </c>
      <c r="HJ53" s="69">
        <v>0</v>
      </c>
    </row>
    <row r="54" spans="1:2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</row>
    <row r="55" spans="1:218">
      <c r="A55" s="46"/>
      <c r="B55" s="12" t="s">
        <v>137</v>
      </c>
      <c r="C55" s="12">
        <f>SUM(C44:C53)</f>
        <v>22694058</v>
      </c>
      <c r="D55" s="12">
        <f t="shared" ref="D55:CU55" si="7">SUM(D44:D53)</f>
        <v>581740</v>
      </c>
      <c r="E55" s="12">
        <f t="shared" si="7"/>
        <v>23306780</v>
      </c>
      <c r="F55" s="12"/>
      <c r="G55" s="12"/>
      <c r="H55" s="12">
        <f t="shared" si="7"/>
        <v>22585531</v>
      </c>
      <c r="I55" s="12">
        <f t="shared" si="7"/>
        <v>144842</v>
      </c>
      <c r="J55" s="12">
        <f t="shared" si="7"/>
        <v>22761355</v>
      </c>
      <c r="K55" s="12"/>
      <c r="L55" s="12">
        <f t="shared" si="7"/>
        <v>22694058</v>
      </c>
      <c r="M55" s="12">
        <f t="shared" si="7"/>
        <v>581740</v>
      </c>
      <c r="N55" s="12">
        <f t="shared" si="7"/>
        <v>23306780</v>
      </c>
      <c r="O55" s="12"/>
      <c r="P55" s="12"/>
      <c r="Q55" s="12">
        <f t="shared" si="7"/>
        <v>22585531</v>
      </c>
      <c r="R55" s="12">
        <f t="shared" si="7"/>
        <v>144842</v>
      </c>
      <c r="S55" s="12">
        <f t="shared" si="7"/>
        <v>22761355</v>
      </c>
      <c r="T55" s="12"/>
      <c r="U55" s="12">
        <f t="shared" si="7"/>
        <v>10034177</v>
      </c>
      <c r="V55" s="12">
        <f t="shared" si="7"/>
        <v>178481</v>
      </c>
      <c r="W55" s="12">
        <f t="shared" si="7"/>
        <v>10212658</v>
      </c>
      <c r="X55" s="12"/>
      <c r="Y55" s="12"/>
      <c r="Z55" s="12">
        <f t="shared" si="7"/>
        <v>9979891</v>
      </c>
      <c r="AA55" s="12">
        <f t="shared" si="7"/>
        <v>53384</v>
      </c>
      <c r="AB55" s="12">
        <f t="shared" si="7"/>
        <v>10033275</v>
      </c>
      <c r="AC55" s="12"/>
      <c r="AD55" s="12">
        <f t="shared" si="7"/>
        <v>301088</v>
      </c>
      <c r="AE55" s="12">
        <f t="shared" si="7"/>
        <v>5983</v>
      </c>
      <c r="AF55" s="12">
        <f t="shared" si="7"/>
        <v>307071</v>
      </c>
      <c r="AG55" s="12"/>
      <c r="AH55" s="12"/>
      <c r="AI55" s="12">
        <f t="shared" si="7"/>
        <v>299121</v>
      </c>
      <c r="AJ55" s="12">
        <f t="shared" si="7"/>
        <v>1799</v>
      </c>
      <c r="AK55" s="12">
        <f t="shared" si="7"/>
        <v>300920</v>
      </c>
      <c r="AL55" s="12"/>
      <c r="AM55" s="12">
        <f t="shared" si="7"/>
        <v>8544796</v>
      </c>
      <c r="AN55" s="12">
        <f t="shared" si="7"/>
        <v>165763</v>
      </c>
      <c r="AO55" s="12">
        <f t="shared" si="7"/>
        <v>8710559</v>
      </c>
      <c r="AP55" s="12"/>
      <c r="AQ55" s="12"/>
      <c r="AR55" s="12">
        <f t="shared" si="7"/>
        <v>8490961</v>
      </c>
      <c r="AS55" s="12">
        <f t="shared" si="7"/>
        <v>49910</v>
      </c>
      <c r="AT55" s="12">
        <f t="shared" si="7"/>
        <v>8540871</v>
      </c>
      <c r="AU55" s="12"/>
      <c r="AV55" s="12">
        <f t="shared" si="7"/>
        <v>74081</v>
      </c>
      <c r="AW55" s="12">
        <f t="shared" si="7"/>
        <v>0</v>
      </c>
      <c r="AX55" s="12">
        <f t="shared" si="7"/>
        <v>74081</v>
      </c>
      <c r="AY55" s="12"/>
      <c r="AZ55" s="12"/>
      <c r="BA55" s="12">
        <f t="shared" si="7"/>
        <v>74081</v>
      </c>
      <c r="BB55" s="12">
        <f t="shared" si="7"/>
        <v>0</v>
      </c>
      <c r="BC55" s="12">
        <f t="shared" si="7"/>
        <v>74081</v>
      </c>
      <c r="BD55" s="12"/>
      <c r="BE55" s="12">
        <f t="shared" si="7"/>
        <v>362585</v>
      </c>
      <c r="BF55" s="12">
        <f t="shared" si="7"/>
        <v>3000</v>
      </c>
      <c r="BG55" s="12">
        <f t="shared" si="7"/>
        <v>365585</v>
      </c>
      <c r="BH55" s="12"/>
      <c r="BI55" s="12"/>
      <c r="BJ55" s="12">
        <f t="shared" si="7"/>
        <v>361021</v>
      </c>
      <c r="BK55" s="12">
        <f t="shared" si="7"/>
        <v>801</v>
      </c>
      <c r="BL55" s="12">
        <f t="shared" si="7"/>
        <v>361822</v>
      </c>
      <c r="BM55" s="12"/>
      <c r="BN55" s="12">
        <f t="shared" si="7"/>
        <v>825708</v>
      </c>
      <c r="BO55" s="12">
        <f t="shared" si="7"/>
        <v>3735</v>
      </c>
      <c r="BP55" s="12">
        <f t="shared" si="7"/>
        <v>829443</v>
      </c>
      <c r="BQ55" s="12"/>
      <c r="BR55" s="12"/>
      <c r="BS55" s="12">
        <f t="shared" si="7"/>
        <v>828788</v>
      </c>
      <c r="BT55" s="12">
        <f t="shared" si="7"/>
        <v>874</v>
      </c>
      <c r="BU55" s="12">
        <f t="shared" si="7"/>
        <v>829662</v>
      </c>
      <c r="BV55" s="12"/>
      <c r="BW55" s="12">
        <f t="shared" si="7"/>
        <v>11255478</v>
      </c>
      <c r="BX55" s="12">
        <f t="shared" si="7"/>
        <v>215077</v>
      </c>
      <c r="BY55" s="12">
        <f t="shared" si="7"/>
        <v>11470555</v>
      </c>
      <c r="BZ55" s="12"/>
      <c r="CA55" s="12"/>
      <c r="CB55" s="12">
        <f t="shared" si="7"/>
        <v>11206724</v>
      </c>
      <c r="CC55" s="12">
        <f t="shared" si="7"/>
        <v>51604</v>
      </c>
      <c r="CD55" s="12">
        <f t="shared" si="7"/>
        <v>11258328</v>
      </c>
      <c r="CE55" s="12"/>
      <c r="CF55" s="12">
        <f t="shared" si="7"/>
        <v>11182903</v>
      </c>
      <c r="CG55" s="12">
        <f t="shared" si="7"/>
        <v>215077</v>
      </c>
      <c r="CH55" s="12">
        <f t="shared" si="7"/>
        <v>11397980</v>
      </c>
      <c r="CI55" s="12"/>
      <c r="CJ55" s="12"/>
      <c r="CK55" s="12">
        <f t="shared" si="7"/>
        <v>11134149</v>
      </c>
      <c r="CL55" s="12">
        <f t="shared" si="7"/>
        <v>51604</v>
      </c>
      <c r="CM55" s="12">
        <f t="shared" si="7"/>
        <v>11185753</v>
      </c>
      <c r="CN55" s="12"/>
      <c r="CO55" s="12">
        <f t="shared" si="7"/>
        <v>4446570</v>
      </c>
      <c r="CP55" s="12">
        <f t="shared" si="7"/>
        <v>80685</v>
      </c>
      <c r="CQ55" s="12">
        <f t="shared" si="7"/>
        <v>4527255</v>
      </c>
      <c r="CR55" s="12"/>
      <c r="CS55" s="12"/>
      <c r="CT55" s="12">
        <f t="shared" si="7"/>
        <v>4427482</v>
      </c>
      <c r="CU55" s="12">
        <f t="shared" si="7"/>
        <v>17244</v>
      </c>
      <c r="CV55" s="12">
        <f t="shared" ref="CV55:GL55" si="8">SUM(CV44:CV53)</f>
        <v>4444726</v>
      </c>
      <c r="CW55" s="12"/>
      <c r="CX55" s="12">
        <f t="shared" si="8"/>
        <v>4529351</v>
      </c>
      <c r="CY55" s="12">
        <f t="shared" si="8"/>
        <v>123156</v>
      </c>
      <c r="CZ55" s="12">
        <f t="shared" si="8"/>
        <v>4652507</v>
      </c>
      <c r="DA55" s="12"/>
      <c r="DB55" s="12"/>
      <c r="DC55" s="12">
        <f t="shared" si="8"/>
        <v>4504187</v>
      </c>
      <c r="DD55" s="12">
        <f t="shared" si="8"/>
        <v>31172</v>
      </c>
      <c r="DE55" s="12">
        <f t="shared" si="8"/>
        <v>4535359</v>
      </c>
      <c r="DF55" s="12"/>
      <c r="DG55" s="12">
        <f t="shared" si="8"/>
        <v>2206982</v>
      </c>
      <c r="DH55" s="12">
        <f t="shared" si="8"/>
        <v>11236</v>
      </c>
      <c r="DI55" s="12">
        <f t="shared" si="8"/>
        <v>2218218</v>
      </c>
      <c r="DJ55" s="12"/>
      <c r="DK55" s="12"/>
      <c r="DL55" s="12">
        <f t="shared" si="8"/>
        <v>2202480</v>
      </c>
      <c r="DM55" s="12">
        <f t="shared" si="8"/>
        <v>3188</v>
      </c>
      <c r="DN55" s="12">
        <f t="shared" si="8"/>
        <v>2205668</v>
      </c>
      <c r="DO55" s="12"/>
      <c r="DP55" s="12">
        <f t="shared" si="8"/>
        <v>72575</v>
      </c>
      <c r="DQ55" s="12">
        <f t="shared" si="8"/>
        <v>0</v>
      </c>
      <c r="DR55" s="12">
        <f t="shared" si="8"/>
        <v>72575</v>
      </c>
      <c r="DS55" s="12"/>
      <c r="DT55" s="12"/>
      <c r="DU55" s="12">
        <f t="shared" si="8"/>
        <v>72575</v>
      </c>
      <c r="DV55" s="12">
        <f t="shared" si="8"/>
        <v>0</v>
      </c>
      <c r="DW55" s="12">
        <f t="shared" si="8"/>
        <v>72575</v>
      </c>
      <c r="DX55" s="12"/>
      <c r="DY55" s="12">
        <f t="shared" si="8"/>
        <v>0</v>
      </c>
      <c r="DZ55" s="12">
        <f t="shared" si="8"/>
        <v>0</v>
      </c>
      <c r="EA55" s="12">
        <f t="shared" si="8"/>
        <v>498504</v>
      </c>
      <c r="EB55" s="12"/>
      <c r="EC55" s="12"/>
      <c r="ED55" s="12">
        <f t="shared" si="8"/>
        <v>0</v>
      </c>
      <c r="EE55" s="12">
        <f t="shared" si="8"/>
        <v>0</v>
      </c>
      <c r="EF55" s="12">
        <f t="shared" si="8"/>
        <v>485143</v>
      </c>
      <c r="EG55" s="12"/>
      <c r="EH55" s="12">
        <f>SUM(EH44:EH53)</f>
        <v>0</v>
      </c>
      <c r="EI55" s="12">
        <f t="shared" ref="EI55:EJ55" si="9">SUM(EI44:EI53)</f>
        <v>0</v>
      </c>
      <c r="EJ55" s="12">
        <f t="shared" si="9"/>
        <v>30982</v>
      </c>
      <c r="EK55" s="12"/>
      <c r="EL55" s="12"/>
      <c r="EM55" s="12">
        <f>SUM(EM44:EM53)</f>
        <v>0</v>
      </c>
      <c r="EN55" s="12">
        <f t="shared" ref="EN55:EO55" si="10">SUM(EN44:EN53)</f>
        <v>0</v>
      </c>
      <c r="EO55" s="12">
        <f t="shared" si="10"/>
        <v>30982</v>
      </c>
      <c r="EP55" s="12"/>
      <c r="EQ55" s="12">
        <f>SUM(EQ44:EQ53)</f>
        <v>455806</v>
      </c>
      <c r="ER55" s="12">
        <f>SUM(ER44:ER53)</f>
        <v>11716</v>
      </c>
      <c r="ES55" s="12">
        <f>SUM(ES44:ES53)</f>
        <v>467522</v>
      </c>
      <c r="ET55" s="12"/>
      <c r="EU55" s="12"/>
      <c r="EV55" s="12">
        <f>SUM(EV44:EV53)</f>
        <v>450319</v>
      </c>
      <c r="EW55" s="12">
        <f t="shared" ref="EW55:EX55" si="11">SUM(EW44:EW53)</f>
        <v>3842</v>
      </c>
      <c r="EX55" s="12">
        <f t="shared" si="11"/>
        <v>454161</v>
      </c>
      <c r="EY55" s="12"/>
      <c r="EZ55" s="12">
        <f t="shared" si="8"/>
        <v>948597</v>
      </c>
      <c r="FA55" s="12">
        <f t="shared" si="8"/>
        <v>0</v>
      </c>
      <c r="FB55" s="12">
        <f t="shared" si="8"/>
        <v>948597</v>
      </c>
      <c r="FC55" s="12"/>
      <c r="FD55" s="12"/>
      <c r="FE55" s="12">
        <f t="shared" si="8"/>
        <v>948597</v>
      </c>
      <c r="FF55" s="12">
        <f t="shared" si="8"/>
        <v>0</v>
      </c>
      <c r="FG55" s="12">
        <f t="shared" si="8"/>
        <v>948597</v>
      </c>
      <c r="FH55" s="12"/>
      <c r="FI55" s="12">
        <f t="shared" si="8"/>
        <v>0</v>
      </c>
      <c r="FJ55" s="12">
        <f t="shared" si="8"/>
        <v>0</v>
      </c>
      <c r="FK55" s="12">
        <f t="shared" si="8"/>
        <v>0</v>
      </c>
      <c r="FL55" s="12"/>
      <c r="FM55" s="12"/>
      <c r="FN55" s="12">
        <f t="shared" si="8"/>
        <v>0</v>
      </c>
      <c r="FO55" s="12">
        <f t="shared" si="8"/>
        <v>0</v>
      </c>
      <c r="FP55" s="12">
        <f t="shared" si="8"/>
        <v>0</v>
      </c>
      <c r="FQ55" s="12"/>
      <c r="FR55" s="12">
        <f t="shared" si="8"/>
        <v>0</v>
      </c>
      <c r="FS55" s="12">
        <f t="shared" si="8"/>
        <v>176466</v>
      </c>
      <c r="FT55" s="12">
        <f t="shared" si="8"/>
        <v>176466</v>
      </c>
      <c r="FU55" s="12"/>
      <c r="FV55" s="12"/>
      <c r="FW55" s="12">
        <f t="shared" si="8"/>
        <v>0</v>
      </c>
      <c r="FX55" s="12">
        <f t="shared" si="8"/>
        <v>36012</v>
      </c>
      <c r="FY55" s="12">
        <f t="shared" si="8"/>
        <v>36012</v>
      </c>
      <c r="FZ55" s="12"/>
      <c r="GA55" s="12">
        <f t="shared" si="8"/>
        <v>0</v>
      </c>
      <c r="GB55" s="12">
        <f t="shared" si="8"/>
        <v>176466</v>
      </c>
      <c r="GC55" s="12">
        <f t="shared" si="8"/>
        <v>176466</v>
      </c>
      <c r="GD55" s="12"/>
      <c r="GE55" s="12"/>
      <c r="GF55" s="12">
        <f t="shared" si="8"/>
        <v>0</v>
      </c>
      <c r="GG55" s="12">
        <f t="shared" si="8"/>
        <v>36012</v>
      </c>
      <c r="GH55" s="12">
        <f t="shared" si="8"/>
        <v>36012</v>
      </c>
      <c r="GI55" s="12"/>
      <c r="GJ55" s="12">
        <f t="shared" si="8"/>
        <v>0</v>
      </c>
      <c r="GK55" s="12">
        <f t="shared" si="8"/>
        <v>0</v>
      </c>
      <c r="GL55" s="12">
        <f t="shared" si="8"/>
        <v>0</v>
      </c>
      <c r="GM55" s="12"/>
      <c r="GN55" s="12"/>
      <c r="GO55" s="12">
        <f t="shared" ref="GO55:GZ55" si="12">SUM(GO44:GO53)</f>
        <v>0</v>
      </c>
      <c r="GP55" s="12">
        <f t="shared" si="12"/>
        <v>0</v>
      </c>
      <c r="GQ55" s="12">
        <f t="shared" si="12"/>
        <v>0</v>
      </c>
      <c r="GR55" s="12"/>
      <c r="GS55" s="12">
        <f t="shared" si="12"/>
        <v>0</v>
      </c>
      <c r="GT55" s="12">
        <f t="shared" si="12"/>
        <v>0</v>
      </c>
      <c r="GU55" s="12">
        <f t="shared" si="12"/>
        <v>0</v>
      </c>
      <c r="GV55" s="12"/>
      <c r="GW55" s="12"/>
      <c r="GX55" s="12">
        <f t="shared" si="12"/>
        <v>0</v>
      </c>
      <c r="GY55" s="12">
        <f t="shared" si="12"/>
        <v>0</v>
      </c>
      <c r="GZ55" s="12">
        <f t="shared" si="12"/>
        <v>0</v>
      </c>
      <c r="HA55" s="12"/>
      <c r="HB55" s="12" t="s">
        <v>225</v>
      </c>
      <c r="HC55" s="12" t="s">
        <v>225</v>
      </c>
      <c r="HD55" s="12" t="s">
        <v>225</v>
      </c>
      <c r="HE55" s="12"/>
      <c r="HF55" s="12"/>
      <c r="HG55" s="12" t="s">
        <v>225</v>
      </c>
      <c r="HH55" s="12" t="s">
        <v>225</v>
      </c>
      <c r="HI55" s="12" t="s">
        <v>225</v>
      </c>
      <c r="HJ55" s="12"/>
    </row>
    <row r="56" spans="1:218">
      <c r="A56" s="46"/>
      <c r="B56" s="12" t="s">
        <v>138</v>
      </c>
      <c r="C56" s="12">
        <f>C42+C55</f>
        <v>731870131</v>
      </c>
      <c r="D56" s="12">
        <f t="shared" ref="D56:CT56" si="13">D42+D55</f>
        <v>10050415</v>
      </c>
      <c r="E56" s="12">
        <f t="shared" si="13"/>
        <v>742448401</v>
      </c>
      <c r="F56" s="12"/>
      <c r="G56" s="12"/>
      <c r="H56" s="12">
        <f t="shared" si="13"/>
        <v>727811162</v>
      </c>
      <c r="I56" s="12">
        <f t="shared" si="13"/>
        <v>3718427</v>
      </c>
      <c r="J56" s="12">
        <f t="shared" si="13"/>
        <v>732057443</v>
      </c>
      <c r="K56" s="12"/>
      <c r="L56" s="12">
        <f t="shared" si="13"/>
        <v>731603438</v>
      </c>
      <c r="M56" s="12">
        <f t="shared" si="13"/>
        <v>10050415</v>
      </c>
      <c r="N56" s="12">
        <f t="shared" si="13"/>
        <v>742181708</v>
      </c>
      <c r="O56" s="12"/>
      <c r="P56" s="12"/>
      <c r="Q56" s="12">
        <f t="shared" si="13"/>
        <v>727544469</v>
      </c>
      <c r="R56" s="12">
        <f t="shared" si="13"/>
        <v>3718427</v>
      </c>
      <c r="S56" s="12">
        <f t="shared" si="13"/>
        <v>731790750</v>
      </c>
      <c r="T56" s="12"/>
      <c r="U56" s="12">
        <f t="shared" si="13"/>
        <v>358434526</v>
      </c>
      <c r="V56" s="12">
        <f t="shared" si="13"/>
        <v>5693628</v>
      </c>
      <c r="W56" s="12">
        <f t="shared" si="13"/>
        <v>364128154</v>
      </c>
      <c r="X56" s="12"/>
      <c r="Y56" s="12"/>
      <c r="Z56" s="12">
        <f t="shared" si="13"/>
        <v>355714428</v>
      </c>
      <c r="AA56" s="12">
        <f t="shared" si="13"/>
        <v>2261973</v>
      </c>
      <c r="AB56" s="12">
        <f t="shared" si="13"/>
        <v>357976401</v>
      </c>
      <c r="AC56" s="12"/>
      <c r="AD56" s="12">
        <f t="shared" si="13"/>
        <v>8791071</v>
      </c>
      <c r="AE56" s="12">
        <f t="shared" si="13"/>
        <v>159596</v>
      </c>
      <c r="AF56" s="12">
        <f t="shared" si="13"/>
        <v>8950667</v>
      </c>
      <c r="AG56" s="12"/>
      <c r="AH56" s="12"/>
      <c r="AI56" s="12">
        <f t="shared" si="13"/>
        <v>8714131</v>
      </c>
      <c r="AJ56" s="12">
        <f t="shared" si="13"/>
        <v>67232</v>
      </c>
      <c r="AK56" s="12">
        <f t="shared" si="13"/>
        <v>8781363</v>
      </c>
      <c r="AL56" s="12"/>
      <c r="AM56" s="12">
        <f t="shared" si="13"/>
        <v>300590160</v>
      </c>
      <c r="AN56" s="12">
        <f t="shared" si="13"/>
        <v>5157710</v>
      </c>
      <c r="AO56" s="12">
        <f t="shared" si="13"/>
        <v>305747870</v>
      </c>
      <c r="AP56" s="12"/>
      <c r="AQ56" s="12"/>
      <c r="AR56" s="12">
        <f t="shared" si="13"/>
        <v>297961021</v>
      </c>
      <c r="AS56" s="12">
        <f t="shared" si="13"/>
        <v>2083618</v>
      </c>
      <c r="AT56" s="12">
        <f t="shared" si="13"/>
        <v>300044639</v>
      </c>
      <c r="AU56" s="12"/>
      <c r="AV56" s="12">
        <f t="shared" si="13"/>
        <v>2769127</v>
      </c>
      <c r="AW56" s="12">
        <f t="shared" si="13"/>
        <v>0</v>
      </c>
      <c r="AX56" s="12">
        <f t="shared" si="13"/>
        <v>2769127</v>
      </c>
      <c r="AY56" s="12"/>
      <c r="AZ56" s="12"/>
      <c r="BA56" s="12">
        <f t="shared" si="13"/>
        <v>2765706</v>
      </c>
      <c r="BB56" s="12">
        <f t="shared" si="13"/>
        <v>0</v>
      </c>
      <c r="BC56" s="12">
        <f t="shared" si="13"/>
        <v>2765706</v>
      </c>
      <c r="BD56" s="12"/>
      <c r="BE56" s="12">
        <f t="shared" si="13"/>
        <v>14571720</v>
      </c>
      <c r="BF56" s="12">
        <f t="shared" si="13"/>
        <v>154938</v>
      </c>
      <c r="BG56" s="12">
        <f t="shared" si="13"/>
        <v>14726658</v>
      </c>
      <c r="BH56" s="12"/>
      <c r="BI56" s="12"/>
      <c r="BJ56" s="12">
        <f t="shared" si="13"/>
        <v>14546680</v>
      </c>
      <c r="BK56" s="12">
        <f t="shared" si="13"/>
        <v>44173</v>
      </c>
      <c r="BL56" s="12">
        <f t="shared" si="13"/>
        <v>14590853</v>
      </c>
      <c r="BM56" s="12"/>
      <c r="BN56" s="12">
        <f t="shared" si="13"/>
        <v>34481575</v>
      </c>
      <c r="BO56" s="12">
        <f t="shared" si="13"/>
        <v>221384</v>
      </c>
      <c r="BP56" s="12">
        <f t="shared" si="13"/>
        <v>34702959</v>
      </c>
      <c r="BQ56" s="12"/>
      <c r="BR56" s="12"/>
      <c r="BS56" s="12">
        <f t="shared" si="13"/>
        <v>34492596</v>
      </c>
      <c r="BT56" s="12">
        <f t="shared" si="13"/>
        <v>66950</v>
      </c>
      <c r="BU56" s="12">
        <f t="shared" si="13"/>
        <v>34559546</v>
      </c>
      <c r="BV56" s="12"/>
      <c r="BW56" s="12">
        <f t="shared" si="13"/>
        <v>329190684</v>
      </c>
      <c r="BX56" s="12">
        <f t="shared" si="13"/>
        <v>3864439</v>
      </c>
      <c r="BY56" s="12">
        <f t="shared" si="13"/>
        <v>333055123</v>
      </c>
      <c r="BZ56" s="12"/>
      <c r="CA56" s="12"/>
      <c r="CB56" s="12">
        <f t="shared" si="13"/>
        <v>327979952</v>
      </c>
      <c r="CC56" s="12">
        <f t="shared" si="13"/>
        <v>1324473</v>
      </c>
      <c r="CD56" s="12">
        <f t="shared" si="13"/>
        <v>329304425</v>
      </c>
      <c r="CE56" s="12"/>
      <c r="CF56" s="12">
        <f t="shared" si="13"/>
        <v>323920054</v>
      </c>
      <c r="CG56" s="12">
        <f t="shared" si="13"/>
        <v>3864439</v>
      </c>
      <c r="CH56" s="12">
        <f t="shared" si="13"/>
        <v>327784493</v>
      </c>
      <c r="CI56" s="12"/>
      <c r="CJ56" s="12"/>
      <c r="CK56" s="12">
        <f t="shared" si="13"/>
        <v>322709322</v>
      </c>
      <c r="CL56" s="12">
        <f t="shared" si="13"/>
        <v>1324473</v>
      </c>
      <c r="CM56" s="12">
        <f t="shared" si="13"/>
        <v>324033795</v>
      </c>
      <c r="CN56" s="12"/>
      <c r="CO56" s="12">
        <f t="shared" si="13"/>
        <v>131499309</v>
      </c>
      <c r="CP56" s="12">
        <f t="shared" si="13"/>
        <v>1649732</v>
      </c>
      <c r="CQ56" s="12">
        <f t="shared" si="13"/>
        <v>133149041</v>
      </c>
      <c r="CR56" s="12"/>
      <c r="CS56" s="12"/>
      <c r="CT56" s="12">
        <f t="shared" si="13"/>
        <v>130992160</v>
      </c>
      <c r="CU56" s="12">
        <f t="shared" ref="CU56:GK56" si="14">CU42+CU55</f>
        <v>568094</v>
      </c>
      <c r="CV56" s="12">
        <f t="shared" si="14"/>
        <v>131560254</v>
      </c>
      <c r="CW56" s="12"/>
      <c r="CX56" s="12">
        <f t="shared" si="14"/>
        <v>147073649</v>
      </c>
      <c r="CY56" s="12">
        <f t="shared" si="14"/>
        <v>1853121</v>
      </c>
      <c r="CZ56" s="12">
        <f t="shared" si="14"/>
        <v>148926770</v>
      </c>
      <c r="DA56" s="12"/>
      <c r="DB56" s="12"/>
      <c r="DC56" s="12">
        <f t="shared" si="14"/>
        <v>146497866</v>
      </c>
      <c r="DD56" s="12">
        <f t="shared" si="14"/>
        <v>637377</v>
      </c>
      <c r="DE56" s="12">
        <f t="shared" si="14"/>
        <v>147135243</v>
      </c>
      <c r="DF56" s="12"/>
      <c r="DG56" s="12">
        <f t="shared" si="14"/>
        <v>45347096</v>
      </c>
      <c r="DH56" s="12">
        <f t="shared" si="14"/>
        <v>361586</v>
      </c>
      <c r="DI56" s="12">
        <f t="shared" si="14"/>
        <v>45708682</v>
      </c>
      <c r="DJ56" s="12"/>
      <c r="DK56" s="12"/>
      <c r="DL56" s="12">
        <f t="shared" si="14"/>
        <v>45219296</v>
      </c>
      <c r="DM56" s="12">
        <f t="shared" si="14"/>
        <v>119002</v>
      </c>
      <c r="DN56" s="12">
        <f t="shared" si="14"/>
        <v>45338298</v>
      </c>
      <c r="DO56" s="12"/>
      <c r="DP56" s="12">
        <f t="shared" si="14"/>
        <v>5270630</v>
      </c>
      <c r="DQ56" s="12">
        <f t="shared" si="14"/>
        <v>0</v>
      </c>
      <c r="DR56" s="12">
        <f t="shared" si="14"/>
        <v>5270630</v>
      </c>
      <c r="DS56" s="12"/>
      <c r="DT56" s="12"/>
      <c r="DU56" s="12">
        <f t="shared" si="14"/>
        <v>5270630</v>
      </c>
      <c r="DV56" s="12">
        <f t="shared" si="14"/>
        <v>0</v>
      </c>
      <c r="DW56" s="12">
        <f t="shared" si="14"/>
        <v>5270630</v>
      </c>
      <c r="DX56" s="12"/>
      <c r="DY56" s="12">
        <f t="shared" si="14"/>
        <v>0</v>
      </c>
      <c r="DZ56" s="12">
        <f t="shared" si="14"/>
        <v>0</v>
      </c>
      <c r="EA56" s="12">
        <f t="shared" si="14"/>
        <v>9059280</v>
      </c>
      <c r="EB56" s="12"/>
      <c r="EC56" s="12"/>
      <c r="ED56" s="12">
        <f t="shared" si="14"/>
        <v>0</v>
      </c>
      <c r="EE56" s="12">
        <f t="shared" si="14"/>
        <v>0</v>
      </c>
      <c r="EF56" s="12">
        <f t="shared" si="14"/>
        <v>8711532</v>
      </c>
      <c r="EG56" s="12"/>
      <c r="EH56" s="12">
        <f>EH42+EH55</f>
        <v>0</v>
      </c>
      <c r="EI56" s="12">
        <f t="shared" ref="EI56:EJ56" si="15">EI42+EI55</f>
        <v>0</v>
      </c>
      <c r="EJ56" s="12">
        <f t="shared" si="15"/>
        <v>527855</v>
      </c>
      <c r="EK56" s="12"/>
      <c r="EL56" s="12"/>
      <c r="EM56" s="12">
        <f>EM42+EM55</f>
        <v>0</v>
      </c>
      <c r="EN56" s="12">
        <f t="shared" ref="EN56:EO56" si="16">EN42+EN55</f>
        <v>0</v>
      </c>
      <c r="EO56" s="12">
        <f t="shared" si="16"/>
        <v>527854</v>
      </c>
      <c r="EP56" s="12"/>
      <c r="EQ56" s="12">
        <f>EQ42+EQ55</f>
        <v>8215895</v>
      </c>
      <c r="ER56" s="12">
        <f t="shared" ref="ER56:ES56" si="17">ER42+ER55</f>
        <v>315530</v>
      </c>
      <c r="ES56" s="12">
        <f t="shared" si="17"/>
        <v>8531425</v>
      </c>
      <c r="ET56" s="12"/>
      <c r="EU56" s="12"/>
      <c r="EV56" s="12">
        <f>EV42+EV55</f>
        <v>8087757</v>
      </c>
      <c r="EW56" s="12">
        <f t="shared" ref="EW56:EX56" si="18">EW42+EW55</f>
        <v>95921</v>
      </c>
      <c r="EX56" s="12">
        <f t="shared" si="18"/>
        <v>8183678</v>
      </c>
      <c r="EY56" s="12"/>
      <c r="EZ56" s="12">
        <f t="shared" si="14"/>
        <v>35762333</v>
      </c>
      <c r="FA56" s="12">
        <f t="shared" si="14"/>
        <v>352</v>
      </c>
      <c r="FB56" s="12">
        <f t="shared" si="14"/>
        <v>35762685</v>
      </c>
      <c r="FC56" s="12"/>
      <c r="FD56" s="12"/>
      <c r="FE56" s="12">
        <f t="shared" si="14"/>
        <v>35762332</v>
      </c>
      <c r="FF56" s="12">
        <f t="shared" si="14"/>
        <v>48</v>
      </c>
      <c r="FG56" s="12">
        <f t="shared" si="14"/>
        <v>35762380</v>
      </c>
      <c r="FH56" s="12"/>
      <c r="FI56" s="12">
        <f t="shared" si="14"/>
        <v>0</v>
      </c>
      <c r="FJ56" s="12">
        <f t="shared" si="14"/>
        <v>0</v>
      </c>
      <c r="FK56" s="12">
        <f t="shared" si="14"/>
        <v>0</v>
      </c>
      <c r="FL56" s="12"/>
      <c r="FM56" s="12"/>
      <c r="FN56" s="12">
        <f t="shared" si="14"/>
        <v>0</v>
      </c>
      <c r="FO56" s="12">
        <f t="shared" si="14"/>
        <v>0</v>
      </c>
      <c r="FP56" s="12">
        <f t="shared" si="14"/>
        <v>0</v>
      </c>
      <c r="FQ56" s="12"/>
      <c r="FR56" s="12">
        <f t="shared" si="14"/>
        <v>0</v>
      </c>
      <c r="FS56" s="12">
        <f t="shared" si="14"/>
        <v>176466</v>
      </c>
      <c r="FT56" s="12">
        <f t="shared" si="14"/>
        <v>176466</v>
      </c>
      <c r="FU56" s="12"/>
      <c r="FV56" s="12"/>
      <c r="FW56" s="12">
        <f t="shared" si="14"/>
        <v>0</v>
      </c>
      <c r="FX56" s="12">
        <f t="shared" si="14"/>
        <v>36012</v>
      </c>
      <c r="FY56" s="12">
        <f t="shared" si="14"/>
        <v>36012</v>
      </c>
      <c r="FZ56" s="12"/>
      <c r="GA56" s="12">
        <f t="shared" si="14"/>
        <v>0</v>
      </c>
      <c r="GB56" s="12">
        <f t="shared" si="14"/>
        <v>176466</v>
      </c>
      <c r="GC56" s="12">
        <f t="shared" si="14"/>
        <v>176466</v>
      </c>
      <c r="GD56" s="12"/>
      <c r="GE56" s="12"/>
      <c r="GF56" s="12">
        <f t="shared" si="14"/>
        <v>0</v>
      </c>
      <c r="GG56" s="12">
        <f t="shared" si="14"/>
        <v>36012</v>
      </c>
      <c r="GH56" s="12">
        <f t="shared" si="14"/>
        <v>36012</v>
      </c>
      <c r="GI56" s="12"/>
      <c r="GJ56" s="12">
        <f t="shared" si="14"/>
        <v>0</v>
      </c>
      <c r="GK56" s="12">
        <f t="shared" si="14"/>
        <v>0</v>
      </c>
      <c r="GL56" s="12">
        <f t="shared" ref="GL56:GZ56" si="19">GL42+GL55</f>
        <v>0</v>
      </c>
      <c r="GM56" s="12"/>
      <c r="GN56" s="12"/>
      <c r="GO56" s="12">
        <f t="shared" si="19"/>
        <v>0</v>
      </c>
      <c r="GP56" s="12">
        <f t="shared" si="19"/>
        <v>0</v>
      </c>
      <c r="GQ56" s="12">
        <f t="shared" si="19"/>
        <v>0</v>
      </c>
      <c r="GR56" s="12"/>
      <c r="GS56" s="12">
        <f t="shared" si="19"/>
        <v>0</v>
      </c>
      <c r="GT56" s="12">
        <f t="shared" si="19"/>
        <v>0</v>
      </c>
      <c r="GU56" s="12">
        <f t="shared" si="19"/>
        <v>0</v>
      </c>
      <c r="GV56" s="12"/>
      <c r="GW56" s="12"/>
      <c r="GX56" s="12">
        <f t="shared" si="19"/>
        <v>0</v>
      </c>
      <c r="GY56" s="12">
        <f t="shared" si="19"/>
        <v>0</v>
      </c>
      <c r="GZ56" s="12">
        <f t="shared" si="19"/>
        <v>0</v>
      </c>
      <c r="HA56" s="12"/>
      <c r="HB56" s="12">
        <f>HB42</f>
        <v>266693</v>
      </c>
      <c r="HC56" s="12">
        <f t="shared" ref="HC56:HI56" si="20">HC42</f>
        <v>0</v>
      </c>
      <c r="HD56" s="12">
        <f t="shared" si="20"/>
        <v>266693</v>
      </c>
      <c r="HE56" s="12"/>
      <c r="HF56" s="12"/>
      <c r="HG56" s="12">
        <f t="shared" si="20"/>
        <v>266693</v>
      </c>
      <c r="HH56" s="12">
        <f t="shared" si="20"/>
        <v>0</v>
      </c>
      <c r="HI56" s="12">
        <f t="shared" si="20"/>
        <v>266693</v>
      </c>
      <c r="HJ56" s="12"/>
    </row>
    <row r="57" spans="1:218">
      <c r="A57" s="12"/>
      <c r="B57" s="12" t="s">
        <v>139</v>
      </c>
      <c r="C57" s="12">
        <f>SUM(C8:C53)-C42</f>
        <v>1567411404</v>
      </c>
      <c r="D57" s="12">
        <f>SUM(D8:D53)-D42</f>
        <v>20784579</v>
      </c>
      <c r="E57" s="12">
        <f>SUM(E8:E53)-E42</f>
        <v>1588950906</v>
      </c>
      <c r="F57" s="12"/>
      <c r="G57" s="12"/>
      <c r="H57" s="12">
        <f>SUM(H8:H53)-H42</f>
        <v>1558352657</v>
      </c>
      <c r="I57" s="12">
        <f>SUM(I8:I53)-I42</f>
        <v>7292151</v>
      </c>
      <c r="J57" s="12">
        <f>SUM(J8:J53)-J42</f>
        <v>1566399730</v>
      </c>
      <c r="K57" s="12"/>
      <c r="L57" s="12">
        <f>SUM(L8:L53)-L42</f>
        <v>1567144711</v>
      </c>
      <c r="M57" s="12">
        <f>SUM(M8:M53)-M42</f>
        <v>20784579</v>
      </c>
      <c r="N57" s="12">
        <f>SUM(N8:N53)-N42</f>
        <v>1588684213</v>
      </c>
      <c r="O57" s="12"/>
      <c r="P57" s="12"/>
      <c r="Q57" s="12">
        <f>SUM(Q8:Q53)-Q42</f>
        <v>1558085964</v>
      </c>
      <c r="R57" s="12">
        <f>SUM(R8:R53)-R42</f>
        <v>7292151</v>
      </c>
      <c r="S57" s="12">
        <f>SUM(S8:S53)-S42</f>
        <v>1566133037</v>
      </c>
      <c r="T57" s="12"/>
      <c r="U57" s="12">
        <f>SUM(U8:U53)-U42</f>
        <v>781929254</v>
      </c>
      <c r="V57" s="12">
        <f>SUM(V8:V53)-V42</f>
        <v>14369653</v>
      </c>
      <c r="W57" s="12">
        <f>SUM(W8:W53)-W42</f>
        <v>796298907</v>
      </c>
      <c r="X57" s="12"/>
      <c r="Y57" s="12"/>
      <c r="Z57" s="12">
        <f>SUM(Z8:Z53)-Z42</f>
        <v>775207617</v>
      </c>
      <c r="AA57" s="12">
        <f>SUM(AA8:AA53)-AA42</f>
        <v>4878252</v>
      </c>
      <c r="AB57" s="12">
        <f>SUM(AB8:AB53)-AB42</f>
        <v>780085869</v>
      </c>
      <c r="AC57" s="12"/>
      <c r="AD57" s="12">
        <f>SUM(AD8:AD53)-AD42</f>
        <v>14902541</v>
      </c>
      <c r="AE57" s="12">
        <f>SUM(AE8:AE53)-AE42</f>
        <v>329512</v>
      </c>
      <c r="AF57" s="12">
        <f>SUM(AF8:AF53)-AF42</f>
        <v>15232053</v>
      </c>
      <c r="AG57" s="12"/>
      <c r="AH57" s="12"/>
      <c r="AI57" s="12">
        <f>SUM(AI8:AI53)-AI42</f>
        <v>14759103</v>
      </c>
      <c r="AJ57" s="12">
        <f>SUM(AJ8:AJ53)-AJ42</f>
        <v>120801</v>
      </c>
      <c r="AK57" s="12">
        <f>SUM(AK8:AK53)-AK42</f>
        <v>14879904</v>
      </c>
      <c r="AL57" s="12"/>
      <c r="AM57" s="12">
        <f>SUM(AM8:AM53)-AM42</f>
        <v>591182145</v>
      </c>
      <c r="AN57" s="12">
        <f>SUM(AN8:AN53)-AN42</f>
        <v>12837184</v>
      </c>
      <c r="AO57" s="12">
        <f>SUM(AO8:AO53)-AO42</f>
        <v>604019329</v>
      </c>
      <c r="AP57" s="12"/>
      <c r="AQ57" s="12"/>
      <c r="AR57" s="12">
        <f>SUM(AR8:AR53)-AR42</f>
        <v>584961822</v>
      </c>
      <c r="AS57" s="12">
        <f>SUM(AS8:AS53)-AS42</f>
        <v>4491274</v>
      </c>
      <c r="AT57" s="12">
        <f>SUM(AT8:AT53)-AT42</f>
        <v>589453096</v>
      </c>
      <c r="AU57" s="12"/>
      <c r="AV57" s="12">
        <f>SUM(AV8:AV53)-AV42</f>
        <v>4576784</v>
      </c>
      <c r="AW57" s="12">
        <f>SUM(AW8:AW53)-AW42</f>
        <v>25315</v>
      </c>
      <c r="AX57" s="12">
        <f>SUM(AX8:AX53)-AX42</f>
        <v>4602099</v>
      </c>
      <c r="AY57" s="12"/>
      <c r="AZ57" s="12"/>
      <c r="BA57" s="12">
        <f>SUM(BA8:BA53)-BA42</f>
        <v>4573363</v>
      </c>
      <c r="BB57" s="12">
        <f>SUM(BB8:BB53)-BB42</f>
        <v>25315</v>
      </c>
      <c r="BC57" s="12">
        <f>SUM(BC8:BC53)-BC42</f>
        <v>4598678</v>
      </c>
      <c r="BD57" s="12"/>
      <c r="BE57" s="12">
        <f>SUM(BE8:BE53)-BE42</f>
        <v>37129750</v>
      </c>
      <c r="BF57" s="12">
        <f>SUM(BF8:BF53)-BF42</f>
        <v>297927</v>
      </c>
      <c r="BG57" s="12">
        <f>SUM(BG8:BG53)-BG42</f>
        <v>37427677</v>
      </c>
      <c r="BH57" s="12"/>
      <c r="BI57" s="12"/>
      <c r="BJ57" s="12">
        <f>SUM(BJ8:BJ53)-BJ42</f>
        <v>37042484</v>
      </c>
      <c r="BK57" s="12">
        <f>SUM(BK8:BK53)-BK42</f>
        <v>70876</v>
      </c>
      <c r="BL57" s="12">
        <f>SUM(BL8:BL53)-BL42</f>
        <v>37113360</v>
      </c>
      <c r="BM57" s="12"/>
      <c r="BN57" s="12">
        <f>SUM(BN8:BN53)-BN42</f>
        <v>138714818</v>
      </c>
      <c r="BO57" s="12">
        <f>SUM(BO8:BO53)-BO42</f>
        <v>905030</v>
      </c>
      <c r="BP57" s="12">
        <f>SUM(BP8:BP53)-BP42</f>
        <v>139619848</v>
      </c>
      <c r="BQ57" s="12"/>
      <c r="BR57" s="12"/>
      <c r="BS57" s="12">
        <f>SUM(BS8:BS53)-BS42</f>
        <v>138444208</v>
      </c>
      <c r="BT57" s="12">
        <f>SUM(BT8:BT53)-BT42</f>
        <v>195301</v>
      </c>
      <c r="BU57" s="12">
        <f>SUM(BU8:BU53)-BU42</f>
        <v>138639509</v>
      </c>
      <c r="BV57" s="12"/>
      <c r="BW57" s="12">
        <f>SUM(BW8:BW53)-BW42</f>
        <v>701841463</v>
      </c>
      <c r="BX57" s="12">
        <f>SUM(BX8:BX53)-BX42</f>
        <v>5719186</v>
      </c>
      <c r="BY57" s="12">
        <f>SUM(BY8:BY53)-BY42</f>
        <v>707560649</v>
      </c>
      <c r="BZ57" s="12"/>
      <c r="CA57" s="12"/>
      <c r="CB57" s="12">
        <f>SUM(CB8:CB53)-CB42</f>
        <v>699695353</v>
      </c>
      <c r="CC57" s="12">
        <f>SUM(CC8:CC53)-CC42</f>
        <v>2237028</v>
      </c>
      <c r="CD57" s="12">
        <f>SUM(CD8:CD53)-CD42</f>
        <v>701932381</v>
      </c>
      <c r="CE57" s="12"/>
      <c r="CF57" s="12">
        <f>SUM(CF8:CF53)-CF42</f>
        <v>695426589</v>
      </c>
      <c r="CG57" s="12">
        <f>SUM(CG8:CG53)-CG42</f>
        <v>5719186</v>
      </c>
      <c r="CH57" s="12">
        <f>SUM(CH8:CH53)-CH42</f>
        <v>701145775</v>
      </c>
      <c r="CI57" s="12"/>
      <c r="CJ57" s="12"/>
      <c r="CK57" s="12">
        <f>SUM(CK8:CK53)-CK42</f>
        <v>693280479</v>
      </c>
      <c r="CL57" s="12">
        <f>SUM(CL8:CL53)-CL42</f>
        <v>2237028</v>
      </c>
      <c r="CM57" s="12">
        <f>SUM(CM8:CM53)-CM42</f>
        <v>695517507</v>
      </c>
      <c r="CN57" s="12"/>
      <c r="CO57" s="12">
        <f>SUM(CO8:CO53)-CO42</f>
        <v>275306175</v>
      </c>
      <c r="CP57" s="12">
        <f>SUM(CP8:CP53)-CP42</f>
        <v>2463567</v>
      </c>
      <c r="CQ57" s="12">
        <f>SUM(CQ8:CQ53)-CQ42</f>
        <v>277769742</v>
      </c>
      <c r="CR57" s="12"/>
      <c r="CS57" s="12"/>
      <c r="CT57" s="12">
        <f>SUM(CT8:CT53)-CT42</f>
        <v>274386974</v>
      </c>
      <c r="CU57" s="12">
        <f>SUM(CU8:CU53)-CU42</f>
        <v>978974</v>
      </c>
      <c r="CV57" s="12">
        <f>SUM(CV8:CV53)-CV42</f>
        <v>275365948</v>
      </c>
      <c r="CW57" s="12"/>
      <c r="CX57" s="12">
        <f>SUM(CX8:CX53)-CX42</f>
        <v>321907291</v>
      </c>
      <c r="CY57" s="12">
        <f>SUM(CY8:CY53)-CY42</f>
        <v>2816932</v>
      </c>
      <c r="CZ57" s="12">
        <f>SUM(CZ8:CZ53)-CZ42</f>
        <v>324724223</v>
      </c>
      <c r="DA57" s="12"/>
      <c r="DB57" s="12"/>
      <c r="DC57" s="12">
        <f>SUM(DC8:DC53)-DC42</f>
        <v>320843549</v>
      </c>
      <c r="DD57" s="12">
        <f>SUM(DD8:DD53)-DD42</f>
        <v>1123224</v>
      </c>
      <c r="DE57" s="12">
        <f>SUM(DE8:DE53)-DE42</f>
        <v>321966773</v>
      </c>
      <c r="DF57" s="12"/>
      <c r="DG57" s="12">
        <f>SUM(DG8:DG53)-DG42</f>
        <v>98213123</v>
      </c>
      <c r="DH57" s="12">
        <f>SUM(DH8:DH53)-DH42</f>
        <v>438687</v>
      </c>
      <c r="DI57" s="12">
        <f>SUM(DI8:DI53)-DI42</f>
        <v>98651810</v>
      </c>
      <c r="DJ57" s="12"/>
      <c r="DK57" s="12"/>
      <c r="DL57" s="12">
        <f>SUM(DL8:DL53)-DL42</f>
        <v>98049956</v>
      </c>
      <c r="DM57" s="12">
        <f>SUM(DM8:DM53)-DM42</f>
        <v>134830</v>
      </c>
      <c r="DN57" s="12">
        <f>SUM(DN8:DN53)-DN42</f>
        <v>98184786</v>
      </c>
      <c r="DO57" s="12"/>
      <c r="DP57" s="12">
        <f>SUM(DP8:DP53)-DP42</f>
        <v>6414874</v>
      </c>
      <c r="DQ57" s="12">
        <f>SUM(DQ8:DQ53)-DQ42</f>
        <v>0</v>
      </c>
      <c r="DR57" s="12">
        <f>SUM(DR8:DR53)-DR42</f>
        <v>6414874</v>
      </c>
      <c r="DS57" s="12"/>
      <c r="DT57" s="12"/>
      <c r="DU57" s="12">
        <f>SUM(DU8:DU53)-DU42</f>
        <v>6414874</v>
      </c>
      <c r="DV57" s="12">
        <f>SUM(DV8:DV53)-DV42</f>
        <v>0</v>
      </c>
      <c r="DW57" s="12">
        <f>SUM(DW8:DW53)-DW42</f>
        <v>6414874</v>
      </c>
      <c r="DX57" s="12"/>
      <c r="DY57" s="12">
        <f>SUM(DY8:DY53)-DY42</f>
        <v>0</v>
      </c>
      <c r="DZ57" s="12">
        <f>SUM(DZ8:DZ53)-DZ42</f>
        <v>0</v>
      </c>
      <c r="EA57" s="12">
        <f>SUM(EA8:EA53)-EA42</f>
        <v>12853098</v>
      </c>
      <c r="EB57" s="12"/>
      <c r="EC57" s="12"/>
      <c r="ED57" s="12">
        <f>SUM(ED8:ED53)-ED42</f>
        <v>0</v>
      </c>
      <c r="EE57" s="12">
        <f>SUM(EE8:EE53)-EE42</f>
        <v>0</v>
      </c>
      <c r="EF57" s="12">
        <f>SUM(EF8:EF53)-EF42</f>
        <v>12289414</v>
      </c>
      <c r="EG57" s="12"/>
      <c r="EH57" s="12">
        <f>SUM(EH8:EH53)-EH42</f>
        <v>0</v>
      </c>
      <c r="EI57" s="12">
        <f t="shared" ref="EI57:EJ57" si="21">SUM(EI8:EI53)-EI42</f>
        <v>0</v>
      </c>
      <c r="EJ57" s="12">
        <f t="shared" si="21"/>
        <v>754923</v>
      </c>
      <c r="EK57" s="12"/>
      <c r="EL57" s="12"/>
      <c r="EM57" s="12">
        <f>SUM(EM8:EM53)-EM42</f>
        <v>0</v>
      </c>
      <c r="EN57" s="12">
        <f t="shared" ref="EN57:EO57" si="22">SUM(EN8:EN53)-EN42</f>
        <v>0</v>
      </c>
      <c r="EO57" s="12">
        <f t="shared" si="22"/>
        <v>754922</v>
      </c>
      <c r="EP57" s="12"/>
      <c r="EQ57" s="6">
        <f>SUM(EQ8:EQ53)-EQ42</f>
        <v>11585478</v>
      </c>
      <c r="ER57" s="6">
        <f t="shared" ref="ER57:ES57" si="23">SUM(ER8:ER53)-ER42</f>
        <v>512697</v>
      </c>
      <c r="ES57" s="6">
        <f t="shared" si="23"/>
        <v>12098175</v>
      </c>
      <c r="ET57" s="12"/>
      <c r="EU57" s="12"/>
      <c r="EV57" s="12">
        <f>SUM(EV8:EV53)-EV42</f>
        <v>11394479</v>
      </c>
      <c r="EW57" s="12">
        <f t="shared" ref="EW57:EX57" si="24">SUM(EW8:EW53)-EW42</f>
        <v>140013</v>
      </c>
      <c r="EX57" s="12">
        <f t="shared" si="24"/>
        <v>11534492</v>
      </c>
      <c r="EY57" s="12"/>
      <c r="EZ57" s="12">
        <f>SUM(EZ8:EZ53)-EZ42</f>
        <v>71788516</v>
      </c>
      <c r="FA57" s="12">
        <f>SUM(FA8:FA53)-FA42</f>
        <v>5977</v>
      </c>
      <c r="FB57" s="12">
        <f>SUM(FB8:FB53)-FB42</f>
        <v>71794493</v>
      </c>
      <c r="FC57" s="12"/>
      <c r="FD57" s="12"/>
      <c r="FE57" s="12">
        <f>SUM(FE8:FE53)-FE42</f>
        <v>71788515</v>
      </c>
      <c r="FF57" s="12">
        <f>SUM(FF8:FF53)-FF42</f>
        <v>846</v>
      </c>
      <c r="FG57" s="12">
        <f>SUM(FG8:FG53)-FG42</f>
        <v>71789361</v>
      </c>
      <c r="FH57" s="12"/>
      <c r="FI57" s="12">
        <f>SUM(FI8:FI53)-FI42</f>
        <v>0</v>
      </c>
      <c r="FJ57" s="12">
        <f>SUM(FJ8:FJ53)-FJ42</f>
        <v>0</v>
      </c>
      <c r="FK57" s="12">
        <f>SUM(FK8:FK53)-FK42</f>
        <v>0</v>
      </c>
      <c r="FL57" s="12"/>
      <c r="FM57" s="12"/>
      <c r="FN57" s="12">
        <f>SUM(FN8:FN53)-FN42</f>
        <v>0</v>
      </c>
      <c r="FO57" s="12">
        <f>SUM(FO8:FO53)-FO42</f>
        <v>0</v>
      </c>
      <c r="FP57" s="12">
        <f>SUM(FP8:FP53)-FP42</f>
        <v>0</v>
      </c>
      <c r="FQ57" s="12"/>
      <c r="FR57" s="12">
        <f>SUM(FR8:FR53)-FR42</f>
        <v>0</v>
      </c>
      <c r="FS57" s="12">
        <f>SUM(FS8:FS53)-FS42</f>
        <v>177066</v>
      </c>
      <c r="FT57" s="12">
        <f>SUM(FT8:FT53)-FT42</f>
        <v>177066</v>
      </c>
      <c r="FU57" s="12"/>
      <c r="FV57" s="12"/>
      <c r="FW57" s="12">
        <f>SUM(FW8:FW53)-FW42</f>
        <v>0</v>
      </c>
      <c r="FX57" s="12">
        <f>SUM(FX8:FX53)-FX42</f>
        <v>36012</v>
      </c>
      <c r="FY57" s="12">
        <f>SUM(FY8:FY53)-FY42</f>
        <v>36012</v>
      </c>
      <c r="FZ57" s="12"/>
      <c r="GA57" s="12">
        <f>SUM(GA8:GA53)-GA42</f>
        <v>0</v>
      </c>
      <c r="GB57" s="12">
        <f>SUM(GB8:GB53)-GB42</f>
        <v>176466</v>
      </c>
      <c r="GC57" s="12">
        <f>SUM(GC8:GC53)-GC42</f>
        <v>176466</v>
      </c>
      <c r="GD57" s="12"/>
      <c r="GE57" s="12"/>
      <c r="GF57" s="12">
        <f>SUM(GF8:GF53)-GF42</f>
        <v>0</v>
      </c>
      <c r="GG57" s="12">
        <f>SUM(GG8:GG53)-GG42</f>
        <v>36012</v>
      </c>
      <c r="GH57" s="12">
        <f>SUM(GH8:GH53)-GH42</f>
        <v>36012</v>
      </c>
      <c r="GI57" s="12"/>
      <c r="GJ57" s="12">
        <f>SUM(GJ8:GJ53)-GJ42</f>
        <v>0</v>
      </c>
      <c r="GK57" s="12">
        <f>SUM(GK8:GK53)-GK42</f>
        <v>600</v>
      </c>
      <c r="GL57" s="12">
        <f>SUM(GL8:GL53)-GL42</f>
        <v>600</v>
      </c>
      <c r="GM57" s="12"/>
      <c r="GN57" s="12"/>
      <c r="GO57" s="12">
        <f>SUM(GO8:GO53)-GO42</f>
        <v>0</v>
      </c>
      <c r="GP57" s="12">
        <f>SUM(GP8:GP53)-GP42</f>
        <v>0</v>
      </c>
      <c r="GQ57" s="12">
        <f>SUM(GQ8:GQ53)-GQ42</f>
        <v>0</v>
      </c>
      <c r="GR57" s="12"/>
      <c r="GS57" s="12">
        <f>SUM(GS8:GS53)-GS42</f>
        <v>0</v>
      </c>
      <c r="GT57" s="12">
        <f>SUM(GT8:GT53)-GT42</f>
        <v>0</v>
      </c>
      <c r="GU57" s="12">
        <f>SUM(GU8:GU53)-GU42</f>
        <v>0</v>
      </c>
      <c r="GV57" s="12"/>
      <c r="GW57" s="12"/>
      <c r="GX57" s="12">
        <f>SUM(GX8:GX53)-GX42</f>
        <v>0</v>
      </c>
      <c r="GY57" s="12">
        <f>SUM(GY8:GY53)-GY42</f>
        <v>0</v>
      </c>
      <c r="GZ57" s="12">
        <f>SUM(GZ8:GZ53)-GZ42</f>
        <v>0</v>
      </c>
      <c r="HA57" s="12"/>
      <c r="HB57" s="12">
        <f>SUM(HB8:HB53)-HB42</f>
        <v>266693</v>
      </c>
      <c r="HC57" s="12">
        <f>SUM(HC8:HC53)-HC42</f>
        <v>0</v>
      </c>
      <c r="HD57" s="12">
        <f>SUM(HD8:HD53)-HD42</f>
        <v>266693</v>
      </c>
      <c r="HE57" s="12"/>
      <c r="HF57" s="12"/>
      <c r="HG57" s="12">
        <f>SUM(HG8:HG53)-HG42</f>
        <v>266693</v>
      </c>
      <c r="HH57" s="12">
        <f>SUM(HH8:HH53)-HH42</f>
        <v>0</v>
      </c>
      <c r="HI57" s="12">
        <f>SUM(HI8:HI53)-HI42</f>
        <v>266693</v>
      </c>
      <c r="HJ57" s="12"/>
    </row>
    <row r="58" spans="1:218">
      <c r="J58" s="47">
        <v>0.89100000000000001</v>
      </c>
      <c r="S58" s="47">
        <v>0.89100000000000001</v>
      </c>
      <c r="AB58" s="47">
        <v>0.42099999999999999</v>
      </c>
      <c r="AK58" s="47">
        <v>8.0000000000000002E-3</v>
      </c>
      <c r="AT58" s="47">
        <v>0.311</v>
      </c>
      <c r="BC58" s="47">
        <v>3.0000000000000001E-3</v>
      </c>
      <c r="BL58" s="47">
        <v>2.1000000000000001E-2</v>
      </c>
      <c r="BU58" s="47">
        <v>8.1000000000000003E-2</v>
      </c>
      <c r="CD58" s="47">
        <v>0.42499999999999999</v>
      </c>
      <c r="CM58" s="47">
        <v>0.42</v>
      </c>
      <c r="CV58" s="47">
        <v>0.17799999999999999</v>
      </c>
      <c r="DE58" s="47">
        <v>0.183</v>
      </c>
      <c r="DN58" s="47">
        <v>5.8999999999999997E-2</v>
      </c>
      <c r="DW58" s="47">
        <v>5.0000000000000001E-3</v>
      </c>
      <c r="EF58" s="47">
        <v>4.0000000000000001E-3</v>
      </c>
      <c r="FG58" s="47">
        <v>4.1000000000000002E-2</v>
      </c>
      <c r="FP58" s="47">
        <v>0</v>
      </c>
      <c r="FY58" s="47">
        <v>0</v>
      </c>
      <c r="GH58" s="47">
        <v>0</v>
      </c>
      <c r="GQ58" s="47">
        <v>0</v>
      </c>
      <c r="GZ58" s="47">
        <v>0</v>
      </c>
      <c r="HI58" s="47">
        <v>0</v>
      </c>
    </row>
    <row r="60" spans="1:218">
      <c r="B60" s="5" t="s">
        <v>34</v>
      </c>
      <c r="C60" s="48">
        <f>C8/1000</f>
        <v>695002.86</v>
      </c>
      <c r="D60" s="48">
        <f>D8/1000</f>
        <v>8964.348</v>
      </c>
      <c r="E60" s="48">
        <f>E8/1000</f>
        <v>704109.00699999998</v>
      </c>
      <c r="F60" s="48"/>
      <c r="G60" s="48"/>
      <c r="H60" s="48">
        <f>H8/1000</f>
        <v>690906.10800000001</v>
      </c>
      <c r="I60" s="48">
        <f>I8/1000</f>
        <v>2862.8090000000002</v>
      </c>
      <c r="J60" s="48">
        <f>J8/1000</f>
        <v>693910.71600000001</v>
      </c>
      <c r="K60" s="48"/>
      <c r="L60" s="48">
        <f>L8/1000</f>
        <v>695002.86</v>
      </c>
      <c r="M60" s="48">
        <f>M8/1000</f>
        <v>8964.348</v>
      </c>
      <c r="N60" s="48">
        <f>N8/1000</f>
        <v>704109.00699999998</v>
      </c>
      <c r="O60" s="48"/>
      <c r="P60" s="48"/>
      <c r="Q60" s="48">
        <f>Q8/1000</f>
        <v>690906.10800000001</v>
      </c>
      <c r="R60" s="48">
        <f>R8/1000</f>
        <v>2862.8090000000002</v>
      </c>
      <c r="S60" s="48">
        <f>S8/1000</f>
        <v>693910.71600000001</v>
      </c>
      <c r="T60" s="48"/>
      <c r="U60" s="48">
        <f>U8/1000</f>
        <v>350166.89600000001</v>
      </c>
      <c r="V60" s="48">
        <f>V8/1000</f>
        <v>7479.4480000000003</v>
      </c>
      <c r="W60" s="48">
        <f>W8/1000</f>
        <v>357646.34399999998</v>
      </c>
      <c r="X60" s="48"/>
      <c r="Y60" s="48"/>
      <c r="Z60" s="48">
        <f>Z8/1000</f>
        <v>346758.18099999998</v>
      </c>
      <c r="AA60" s="48">
        <f>AA8/1000</f>
        <v>2172.7959999999998</v>
      </c>
      <c r="AB60" s="48">
        <f>AB8/1000</f>
        <v>348930.97700000001</v>
      </c>
      <c r="AC60" s="48"/>
      <c r="AD60" s="48">
        <f>AD8/1000</f>
        <v>4754.5360000000001</v>
      </c>
      <c r="AE60" s="48">
        <f>AE8/1000</f>
        <v>141.9</v>
      </c>
      <c r="AF60" s="48">
        <f>AF8/1000</f>
        <v>4896.4359999999997</v>
      </c>
      <c r="AG60" s="48"/>
      <c r="AH60" s="48"/>
      <c r="AI60" s="48">
        <f>AI8/1000</f>
        <v>4700.2920000000004</v>
      </c>
      <c r="AJ60" s="48">
        <f>AJ8/1000</f>
        <v>42.83</v>
      </c>
      <c r="AK60" s="48">
        <f>AK8/1000</f>
        <v>4743.1220000000003</v>
      </c>
      <c r="AL60" s="48"/>
      <c r="AM60" s="48">
        <f>AM8/1000</f>
        <v>229742.943</v>
      </c>
      <c r="AN60" s="48">
        <f>AN8/1000</f>
        <v>6578.3029999999999</v>
      </c>
      <c r="AO60" s="48">
        <f>AO8/1000</f>
        <v>236321.24600000001</v>
      </c>
      <c r="AP60" s="48"/>
      <c r="AQ60" s="48"/>
      <c r="AR60" s="48">
        <f>AR8/1000</f>
        <v>226705.37</v>
      </c>
      <c r="AS60" s="48">
        <f>AS8/1000</f>
        <v>1985.5360000000001</v>
      </c>
      <c r="AT60" s="48">
        <f>AT8/1000</f>
        <v>228690.90599999999</v>
      </c>
      <c r="AU60" s="48"/>
      <c r="AV60" s="48">
        <f>AV8/1000</f>
        <v>1393.633</v>
      </c>
      <c r="AW60" s="48">
        <f>AW8/1000</f>
        <v>25.315000000000001</v>
      </c>
      <c r="AX60" s="48">
        <f>AX8/1000</f>
        <v>1418.9480000000001</v>
      </c>
      <c r="AY60" s="48"/>
      <c r="AZ60" s="48"/>
      <c r="BA60" s="48">
        <f>BA8/1000</f>
        <v>1393.633</v>
      </c>
      <c r="BB60" s="48">
        <f>BB8/1000</f>
        <v>25.315000000000001</v>
      </c>
      <c r="BC60" s="48">
        <f>BC8/1000</f>
        <v>1418.9480000000001</v>
      </c>
      <c r="BD60" s="48"/>
      <c r="BE60" s="48">
        <f>BE8/1000</f>
        <v>20108.723999999998</v>
      </c>
      <c r="BF60" s="48">
        <f>BF8/1000</f>
        <v>127.738</v>
      </c>
      <c r="BG60" s="48">
        <f>BG8/1000</f>
        <v>20236.462</v>
      </c>
      <c r="BH60" s="48"/>
      <c r="BI60" s="48"/>
      <c r="BJ60" s="48">
        <f>BJ8/1000</f>
        <v>20051.145</v>
      </c>
      <c r="BK60" s="48">
        <f>BK8/1000</f>
        <v>24.298999999999999</v>
      </c>
      <c r="BL60" s="48">
        <f>BL8/1000</f>
        <v>20075.444</v>
      </c>
      <c r="BM60" s="48"/>
      <c r="BN60" s="48">
        <f>BN8/1000</f>
        <v>95560.692999999999</v>
      </c>
      <c r="BO60" s="48">
        <f>BO8/1000</f>
        <v>631.50699999999995</v>
      </c>
      <c r="BP60" s="48">
        <f>BP8/1000</f>
        <v>96192.2</v>
      </c>
      <c r="BQ60" s="48"/>
      <c r="BR60" s="48"/>
      <c r="BS60" s="48">
        <f>BS8/1000</f>
        <v>95301.373999999996</v>
      </c>
      <c r="BT60" s="48">
        <f>BT8/1000</f>
        <v>120.131</v>
      </c>
      <c r="BU60" s="48">
        <f>BU8/1000</f>
        <v>95421.505000000005</v>
      </c>
      <c r="BV60" s="48"/>
      <c r="BW60" s="48">
        <f>BW8/1000</f>
        <v>312961.79599999997</v>
      </c>
      <c r="BX60" s="48">
        <f>BX8/1000</f>
        <v>1341.1089999999999</v>
      </c>
      <c r="BY60" s="48">
        <f>BY8/1000</f>
        <v>314302.90500000003</v>
      </c>
      <c r="BZ60" s="48"/>
      <c r="CA60" s="48"/>
      <c r="CB60" s="48">
        <f>CB8/1000</f>
        <v>312315.97399999999</v>
      </c>
      <c r="CC60" s="48">
        <f>CC8/1000</f>
        <v>661</v>
      </c>
      <c r="CD60" s="48">
        <f>CD8/1000</f>
        <v>312976.97399999999</v>
      </c>
      <c r="CE60" s="48"/>
      <c r="CF60" s="48">
        <f>CF8/1000</f>
        <v>312709.04100000003</v>
      </c>
      <c r="CG60" s="48">
        <f>CG8/1000</f>
        <v>1341.1089999999999</v>
      </c>
      <c r="CH60" s="48">
        <f>CH8/1000</f>
        <v>314050.15000000002</v>
      </c>
      <c r="CI60" s="48"/>
      <c r="CJ60" s="48"/>
      <c r="CK60" s="48">
        <f>CK8/1000</f>
        <v>312063.21899999998</v>
      </c>
      <c r="CL60" s="48">
        <f>CL8/1000</f>
        <v>661</v>
      </c>
      <c r="CM60" s="48">
        <f>CM8/1000</f>
        <v>312724.21899999998</v>
      </c>
      <c r="CN60" s="48"/>
      <c r="CO60" s="48">
        <f>CO8/1000</f>
        <v>120829.916</v>
      </c>
      <c r="CP60" s="48">
        <f>CP8/1000</f>
        <v>585.82899999999995</v>
      </c>
      <c r="CQ60" s="48">
        <f>CQ8/1000</f>
        <v>121415.745</v>
      </c>
      <c r="CR60" s="48"/>
      <c r="CS60" s="48"/>
      <c r="CT60" s="48">
        <f>CT8/1000</f>
        <v>120553.86199999999</v>
      </c>
      <c r="CU60" s="48">
        <f>CU8/1000</f>
        <v>291.48899999999998</v>
      </c>
      <c r="CV60" s="48">
        <f>CV8/1000</f>
        <v>120845.351</v>
      </c>
      <c r="CW60" s="48"/>
      <c r="CX60" s="48">
        <f>CX8/1000</f>
        <v>150223.14499999999</v>
      </c>
      <c r="CY60" s="48">
        <f>CY8/1000</f>
        <v>722.59</v>
      </c>
      <c r="CZ60" s="48">
        <f>CZ8/1000</f>
        <v>150945.73499999999</v>
      </c>
      <c r="DA60" s="48"/>
      <c r="DB60" s="48"/>
      <c r="DC60" s="48">
        <f>DC8/1000</f>
        <v>149882.14000000001</v>
      </c>
      <c r="DD60" s="48">
        <f>DD8/1000</f>
        <v>359.536</v>
      </c>
      <c r="DE60" s="48">
        <f>DE8/1000</f>
        <v>150241.67600000001</v>
      </c>
      <c r="DF60" s="48"/>
      <c r="DG60" s="48">
        <f>DG8/1000</f>
        <v>41655.980000000003</v>
      </c>
      <c r="DH60" s="48">
        <f>DH8/1000</f>
        <v>32.69</v>
      </c>
      <c r="DI60" s="48">
        <f>DI8/1000</f>
        <v>41688.67</v>
      </c>
      <c r="DJ60" s="48"/>
      <c r="DK60" s="48"/>
      <c r="DL60" s="48">
        <f>DL8/1000</f>
        <v>41627.216999999997</v>
      </c>
      <c r="DM60" s="48">
        <f>DM8/1000</f>
        <v>9.9749999999999996</v>
      </c>
      <c r="DN60" s="48">
        <f>DN8/1000</f>
        <v>41637.192000000003</v>
      </c>
      <c r="DO60" s="48"/>
      <c r="DP60" s="48">
        <f>DP8/1000</f>
        <v>252.755</v>
      </c>
      <c r="DQ60" s="48">
        <f>DQ8/1000</f>
        <v>0</v>
      </c>
      <c r="DR60" s="48">
        <f>DR8/1000</f>
        <v>252.755</v>
      </c>
      <c r="DS60" s="48"/>
      <c r="DT60" s="48"/>
      <c r="DU60" s="48">
        <f>DU8/1000</f>
        <v>252.755</v>
      </c>
      <c r="DV60" s="48">
        <f>DV8/1000</f>
        <v>0</v>
      </c>
      <c r="DW60" s="48">
        <f>DW8/1000</f>
        <v>252.755</v>
      </c>
      <c r="DX60" s="48"/>
      <c r="DY60" s="48">
        <f>DY8/1000</f>
        <v>0</v>
      </c>
      <c r="DZ60" s="48">
        <f>DZ8/1000</f>
        <v>0</v>
      </c>
      <c r="EA60" s="48">
        <f>EA8/1000</f>
        <v>2306.1909999999998</v>
      </c>
      <c r="EB60" s="48"/>
      <c r="EC60" s="48"/>
      <c r="ED60" s="48">
        <f>ED8/1000</f>
        <v>0</v>
      </c>
      <c r="EE60" s="48">
        <f>EE8/1000</f>
        <v>0</v>
      </c>
      <c r="EF60" s="48">
        <f>EF8/1000</f>
        <v>2153.9639999999999</v>
      </c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>
        <f t="shared" ref="EZ60:FB85" si="25">EZ8/1000</f>
        <v>29848.003000000001</v>
      </c>
      <c r="FA60" s="48">
        <f t="shared" si="25"/>
        <v>5.5640000000000001</v>
      </c>
      <c r="FB60" s="48">
        <f t="shared" si="25"/>
        <v>29853.566999999999</v>
      </c>
      <c r="FC60" s="48"/>
      <c r="FD60" s="48"/>
      <c r="FE60" s="48">
        <f t="shared" ref="FE60:FG85" si="26">FE8/1000</f>
        <v>29848.003000000001</v>
      </c>
      <c r="FF60" s="48">
        <f t="shared" si="26"/>
        <v>0.79800000000000004</v>
      </c>
      <c r="FG60" s="48">
        <f t="shared" si="26"/>
        <v>29848.800999999999</v>
      </c>
      <c r="FH60" s="48"/>
      <c r="FI60" s="48">
        <f t="shared" ref="FI60:FK85" si="27">FI8/1000</f>
        <v>0</v>
      </c>
      <c r="FJ60" s="48">
        <f t="shared" si="27"/>
        <v>0</v>
      </c>
      <c r="FK60" s="48">
        <f t="shared" si="27"/>
        <v>0</v>
      </c>
      <c r="FL60" s="48"/>
      <c r="FM60" s="48"/>
      <c r="FN60" s="48">
        <f t="shared" ref="FN60:FP85" si="28">FN8/1000</f>
        <v>0</v>
      </c>
      <c r="FO60" s="48">
        <f t="shared" si="28"/>
        <v>0</v>
      </c>
      <c r="FP60" s="48">
        <f t="shared" si="28"/>
        <v>0</v>
      </c>
      <c r="FQ60" s="48"/>
      <c r="FR60" s="48">
        <f t="shared" ref="FR60:FT85" si="29">FR8/1000</f>
        <v>0</v>
      </c>
      <c r="FS60" s="48">
        <f t="shared" si="29"/>
        <v>0</v>
      </c>
      <c r="FT60" s="48">
        <f t="shared" si="29"/>
        <v>0</v>
      </c>
      <c r="FU60" s="48"/>
      <c r="FV60" s="48"/>
      <c r="FW60" s="48">
        <f t="shared" ref="FW60:FY85" si="30">FW8/1000</f>
        <v>0</v>
      </c>
      <c r="FX60" s="48">
        <f t="shared" si="30"/>
        <v>0</v>
      </c>
      <c r="FY60" s="48">
        <f t="shared" si="30"/>
        <v>0</v>
      </c>
      <c r="FZ60" s="48"/>
      <c r="GA60" s="48">
        <f t="shared" ref="GA60:GC85" si="31">GA8/1000</f>
        <v>0</v>
      </c>
      <c r="GB60" s="48">
        <f t="shared" si="31"/>
        <v>0</v>
      </c>
      <c r="GC60" s="48">
        <f t="shared" si="31"/>
        <v>0</v>
      </c>
      <c r="GD60" s="48"/>
      <c r="GE60" s="48"/>
      <c r="GF60" s="48">
        <f t="shared" ref="GF60:GH85" si="32">GF8/1000</f>
        <v>0</v>
      </c>
      <c r="GG60" s="48">
        <f t="shared" si="32"/>
        <v>0</v>
      </c>
      <c r="GH60" s="48">
        <f t="shared" si="32"/>
        <v>0</v>
      </c>
      <c r="GI60" s="48"/>
      <c r="GJ60" s="48">
        <f t="shared" ref="GJ60:GL85" si="33">GJ8/1000</f>
        <v>0</v>
      </c>
      <c r="GK60" s="48">
        <f t="shared" si="33"/>
        <v>0</v>
      </c>
      <c r="GL60" s="48">
        <f t="shared" si="33"/>
        <v>0</v>
      </c>
      <c r="GM60" s="48"/>
      <c r="GN60" s="48"/>
      <c r="GO60" s="48">
        <f t="shared" ref="GO60:GQ85" si="34">GO8/1000</f>
        <v>0</v>
      </c>
      <c r="GP60" s="48">
        <f t="shared" si="34"/>
        <v>0</v>
      </c>
      <c r="GQ60" s="48">
        <f t="shared" si="34"/>
        <v>0</v>
      </c>
      <c r="GR60" s="48"/>
      <c r="GS60" s="48">
        <f t="shared" ref="GS60:GU85" si="35">GS8/1000</f>
        <v>0</v>
      </c>
      <c r="GT60" s="48">
        <f t="shared" si="35"/>
        <v>0</v>
      </c>
      <c r="GU60" s="48">
        <f t="shared" si="35"/>
        <v>0</v>
      </c>
      <c r="GV60" s="48"/>
      <c r="GW60" s="48"/>
      <c r="GX60" s="48">
        <f t="shared" ref="GX60:GZ85" si="36">GX8/1000</f>
        <v>0</v>
      </c>
      <c r="GY60" s="48">
        <f t="shared" si="36"/>
        <v>0</v>
      </c>
      <c r="GZ60" s="48">
        <f t="shared" si="36"/>
        <v>0</v>
      </c>
      <c r="HA60" s="48"/>
      <c r="HB60" s="48">
        <f t="shared" ref="HB60:HD85" si="37">HB8/1000</f>
        <v>0</v>
      </c>
      <c r="HC60" s="48">
        <f t="shared" si="37"/>
        <v>0</v>
      </c>
      <c r="HD60" s="48">
        <f t="shared" si="37"/>
        <v>0</v>
      </c>
      <c r="HE60" s="48"/>
      <c r="HF60" s="48"/>
      <c r="HG60" s="48">
        <f t="shared" ref="HG60:HI85" si="38">HG8/1000</f>
        <v>0</v>
      </c>
      <c r="HH60" s="48">
        <f t="shared" si="38"/>
        <v>0</v>
      </c>
      <c r="HI60" s="48">
        <f t="shared" si="38"/>
        <v>0</v>
      </c>
      <c r="HJ60" s="48"/>
    </row>
    <row r="61" spans="1:218">
      <c r="B61" s="5" t="s">
        <v>35</v>
      </c>
      <c r="C61" s="48">
        <f t="shared" ref="C61:CT64" si="39">C9/1000</f>
        <v>140538.413</v>
      </c>
      <c r="D61" s="48">
        <f t="shared" si="39"/>
        <v>1769.816</v>
      </c>
      <c r="E61" s="48">
        <f t="shared" si="39"/>
        <v>142393.49799999999</v>
      </c>
      <c r="F61" s="48"/>
      <c r="G61" s="48"/>
      <c r="H61" s="48">
        <f t="shared" si="39"/>
        <v>139635.38699999999</v>
      </c>
      <c r="I61" s="48">
        <f t="shared" si="39"/>
        <v>710.91499999999996</v>
      </c>
      <c r="J61" s="48">
        <f t="shared" si="39"/>
        <v>140431.571</v>
      </c>
      <c r="K61" s="48"/>
      <c r="L61" s="48">
        <f t="shared" si="39"/>
        <v>140538.413</v>
      </c>
      <c r="M61" s="48">
        <f t="shared" si="39"/>
        <v>1769.816</v>
      </c>
      <c r="N61" s="48">
        <f t="shared" si="39"/>
        <v>142393.49799999999</v>
      </c>
      <c r="O61" s="48"/>
      <c r="P61" s="48"/>
      <c r="Q61" s="48">
        <f t="shared" si="39"/>
        <v>139635.38699999999</v>
      </c>
      <c r="R61" s="48">
        <f t="shared" si="39"/>
        <v>710.91499999999996</v>
      </c>
      <c r="S61" s="48">
        <f t="shared" si="39"/>
        <v>140431.571</v>
      </c>
      <c r="T61" s="48"/>
      <c r="U61" s="48">
        <f t="shared" si="39"/>
        <v>73327.831999999995</v>
      </c>
      <c r="V61" s="48">
        <f t="shared" si="39"/>
        <v>1196.577</v>
      </c>
      <c r="W61" s="48">
        <f t="shared" si="39"/>
        <v>74524.409</v>
      </c>
      <c r="X61" s="48"/>
      <c r="Y61" s="48"/>
      <c r="Z61" s="48">
        <f t="shared" si="39"/>
        <v>72735.008000000002</v>
      </c>
      <c r="AA61" s="48">
        <f t="shared" si="39"/>
        <v>443.483</v>
      </c>
      <c r="AB61" s="48">
        <f t="shared" si="39"/>
        <v>73178.490999999995</v>
      </c>
      <c r="AC61" s="48"/>
      <c r="AD61" s="48">
        <f t="shared" si="39"/>
        <v>1356.934</v>
      </c>
      <c r="AE61" s="48">
        <f t="shared" si="39"/>
        <v>28.015999999999998</v>
      </c>
      <c r="AF61" s="48">
        <f t="shared" si="39"/>
        <v>1384.95</v>
      </c>
      <c r="AG61" s="48"/>
      <c r="AH61" s="48"/>
      <c r="AI61" s="48">
        <f t="shared" si="39"/>
        <v>1344.68</v>
      </c>
      <c r="AJ61" s="48">
        <f t="shared" si="39"/>
        <v>10.739000000000001</v>
      </c>
      <c r="AK61" s="48">
        <f t="shared" si="39"/>
        <v>1355.4190000000001</v>
      </c>
      <c r="AL61" s="48"/>
      <c r="AM61" s="48">
        <f t="shared" si="39"/>
        <v>60849.042000000001</v>
      </c>
      <c r="AN61" s="48">
        <f t="shared" si="39"/>
        <v>1101.171</v>
      </c>
      <c r="AO61" s="48">
        <f t="shared" si="39"/>
        <v>61950.213000000003</v>
      </c>
      <c r="AP61" s="48"/>
      <c r="AQ61" s="48"/>
      <c r="AR61" s="48">
        <f t="shared" si="39"/>
        <v>60295.430999999997</v>
      </c>
      <c r="AS61" s="48">
        <f t="shared" si="39"/>
        <v>422.12</v>
      </c>
      <c r="AT61" s="48">
        <f t="shared" si="39"/>
        <v>60717.550999999999</v>
      </c>
      <c r="AU61" s="48"/>
      <c r="AV61" s="48">
        <f t="shared" si="39"/>
        <v>414.024</v>
      </c>
      <c r="AW61" s="48">
        <f t="shared" si="39"/>
        <v>0</v>
      </c>
      <c r="AX61" s="48">
        <f t="shared" si="39"/>
        <v>414.024</v>
      </c>
      <c r="AY61" s="48"/>
      <c r="AZ61" s="48"/>
      <c r="BA61" s="48">
        <f t="shared" si="39"/>
        <v>414.024</v>
      </c>
      <c r="BB61" s="48">
        <f t="shared" si="39"/>
        <v>0</v>
      </c>
      <c r="BC61" s="48">
        <f t="shared" si="39"/>
        <v>414.024</v>
      </c>
      <c r="BD61" s="48"/>
      <c r="BE61" s="48">
        <f t="shared" si="39"/>
        <v>2449.306</v>
      </c>
      <c r="BF61" s="48">
        <f t="shared" si="39"/>
        <v>15.250999999999999</v>
      </c>
      <c r="BG61" s="48">
        <f t="shared" si="39"/>
        <v>2464.5569999999998</v>
      </c>
      <c r="BH61" s="48"/>
      <c r="BI61" s="48"/>
      <c r="BJ61" s="48">
        <f t="shared" si="39"/>
        <v>2444.6590000000001</v>
      </c>
      <c r="BK61" s="48">
        <f t="shared" si="39"/>
        <v>2.4039999999999999</v>
      </c>
      <c r="BL61" s="48">
        <f t="shared" si="39"/>
        <v>2447.0630000000001</v>
      </c>
      <c r="BM61" s="48"/>
      <c r="BN61" s="48">
        <f t="shared" si="39"/>
        <v>8672.5499999999993</v>
      </c>
      <c r="BO61" s="48">
        <f t="shared" si="39"/>
        <v>52.139000000000003</v>
      </c>
      <c r="BP61" s="48">
        <f t="shared" si="39"/>
        <v>8724.6890000000003</v>
      </c>
      <c r="BQ61" s="48"/>
      <c r="BR61" s="48"/>
      <c r="BS61" s="48">
        <f t="shared" si="39"/>
        <v>8650.2379999999994</v>
      </c>
      <c r="BT61" s="48">
        <f t="shared" si="39"/>
        <v>8.2200000000000006</v>
      </c>
      <c r="BU61" s="48">
        <f t="shared" si="39"/>
        <v>8658.4580000000005</v>
      </c>
      <c r="BV61" s="48"/>
      <c r="BW61" s="48">
        <f t="shared" si="39"/>
        <v>59688.983</v>
      </c>
      <c r="BX61" s="48">
        <f t="shared" si="39"/>
        <v>513.63800000000003</v>
      </c>
      <c r="BY61" s="48">
        <f t="shared" si="39"/>
        <v>60202.620999999999</v>
      </c>
      <c r="BZ61" s="48"/>
      <c r="CA61" s="48"/>
      <c r="CB61" s="48">
        <f t="shared" si="39"/>
        <v>59399.427000000003</v>
      </c>
      <c r="CC61" s="48">
        <f t="shared" si="39"/>
        <v>251.55500000000001</v>
      </c>
      <c r="CD61" s="48">
        <f t="shared" si="39"/>
        <v>59650.982000000004</v>
      </c>
      <c r="CE61" s="48"/>
      <c r="CF61" s="48">
        <f t="shared" si="39"/>
        <v>58797.493999999999</v>
      </c>
      <c r="CG61" s="48">
        <f t="shared" si="39"/>
        <v>513.63800000000003</v>
      </c>
      <c r="CH61" s="48">
        <f t="shared" si="39"/>
        <v>59311.131999999998</v>
      </c>
      <c r="CI61" s="48"/>
      <c r="CJ61" s="48"/>
      <c r="CK61" s="48">
        <f t="shared" si="39"/>
        <v>58507.938000000002</v>
      </c>
      <c r="CL61" s="48">
        <f t="shared" si="39"/>
        <v>251.55500000000001</v>
      </c>
      <c r="CM61" s="48">
        <f t="shared" si="39"/>
        <v>58759.493000000002</v>
      </c>
      <c r="CN61" s="48"/>
      <c r="CO61" s="48">
        <f t="shared" si="39"/>
        <v>22976.95</v>
      </c>
      <c r="CP61" s="48">
        <f t="shared" si="39"/>
        <v>228.006</v>
      </c>
      <c r="CQ61" s="48">
        <f t="shared" si="39"/>
        <v>23204.955999999998</v>
      </c>
      <c r="CR61" s="48"/>
      <c r="CS61" s="48"/>
      <c r="CT61" s="48">
        <f t="shared" si="39"/>
        <v>22840.952000000001</v>
      </c>
      <c r="CU61" s="48">
        <f t="shared" ref="CU61:EF64" si="40">CU9/1000</f>
        <v>119.39100000000001</v>
      </c>
      <c r="CV61" s="48">
        <f t="shared" si="40"/>
        <v>22960.343000000001</v>
      </c>
      <c r="CW61" s="48"/>
      <c r="CX61" s="48">
        <f t="shared" si="40"/>
        <v>24610.496999999999</v>
      </c>
      <c r="CY61" s="48">
        <f t="shared" si="40"/>
        <v>241.221</v>
      </c>
      <c r="CZ61" s="48">
        <f t="shared" si="40"/>
        <v>24851.718000000001</v>
      </c>
      <c r="DA61" s="48"/>
      <c r="DB61" s="48"/>
      <c r="DC61" s="48">
        <f t="shared" si="40"/>
        <v>24463.543000000001</v>
      </c>
      <c r="DD61" s="48">
        <f t="shared" si="40"/>
        <v>126.31100000000001</v>
      </c>
      <c r="DE61" s="48">
        <f t="shared" si="40"/>
        <v>24589.853999999999</v>
      </c>
      <c r="DF61" s="48"/>
      <c r="DG61" s="48">
        <f t="shared" si="40"/>
        <v>11210.047</v>
      </c>
      <c r="DH61" s="48">
        <f t="shared" si="40"/>
        <v>44.411000000000001</v>
      </c>
      <c r="DI61" s="48">
        <f t="shared" si="40"/>
        <v>11254.458000000001</v>
      </c>
      <c r="DJ61" s="48"/>
      <c r="DK61" s="48"/>
      <c r="DL61" s="48">
        <f t="shared" si="40"/>
        <v>11203.442999999999</v>
      </c>
      <c r="DM61" s="48">
        <f t="shared" si="40"/>
        <v>5.8529999999999998</v>
      </c>
      <c r="DN61" s="48">
        <f t="shared" si="40"/>
        <v>11209.296</v>
      </c>
      <c r="DO61" s="48"/>
      <c r="DP61" s="48">
        <f t="shared" si="40"/>
        <v>891.48900000000003</v>
      </c>
      <c r="DQ61" s="48">
        <f t="shared" si="40"/>
        <v>0</v>
      </c>
      <c r="DR61" s="48">
        <f t="shared" si="40"/>
        <v>891.48900000000003</v>
      </c>
      <c r="DS61" s="48"/>
      <c r="DT61" s="48"/>
      <c r="DU61" s="48">
        <f t="shared" si="40"/>
        <v>891.48900000000003</v>
      </c>
      <c r="DV61" s="48">
        <f t="shared" si="40"/>
        <v>0</v>
      </c>
      <c r="DW61" s="48">
        <f t="shared" si="40"/>
        <v>891.48900000000003</v>
      </c>
      <c r="DX61" s="48"/>
      <c r="DY61" s="48">
        <f t="shared" si="40"/>
        <v>0</v>
      </c>
      <c r="DZ61" s="48">
        <f t="shared" si="40"/>
        <v>0</v>
      </c>
      <c r="EA61" s="48">
        <f t="shared" si="40"/>
        <v>1487.627</v>
      </c>
      <c r="EB61" s="48"/>
      <c r="EC61" s="48"/>
      <c r="ED61" s="48">
        <f t="shared" si="40"/>
        <v>0</v>
      </c>
      <c r="EE61" s="48">
        <f t="shared" si="40"/>
        <v>0</v>
      </c>
      <c r="EF61" s="48">
        <f t="shared" si="40"/>
        <v>1423.9179999999999</v>
      </c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>
        <f t="shared" si="25"/>
        <v>6178.18</v>
      </c>
      <c r="FA61" s="48">
        <f t="shared" si="25"/>
        <v>6.0999999999999999E-2</v>
      </c>
      <c r="FB61" s="48">
        <f t="shared" si="25"/>
        <v>6178.241</v>
      </c>
      <c r="FC61" s="48"/>
      <c r="FD61" s="48"/>
      <c r="FE61" s="48">
        <f t="shared" si="26"/>
        <v>6178.18</v>
      </c>
      <c r="FF61" s="48">
        <f t="shared" si="26"/>
        <v>0</v>
      </c>
      <c r="FG61" s="48">
        <f t="shared" si="26"/>
        <v>6178.18</v>
      </c>
      <c r="FH61" s="48"/>
      <c r="FI61" s="48">
        <f t="shared" si="27"/>
        <v>0</v>
      </c>
      <c r="FJ61" s="48">
        <f t="shared" si="27"/>
        <v>0</v>
      </c>
      <c r="FK61" s="48">
        <f t="shared" si="27"/>
        <v>0</v>
      </c>
      <c r="FL61" s="48"/>
      <c r="FM61" s="48"/>
      <c r="FN61" s="48">
        <f t="shared" si="28"/>
        <v>0</v>
      </c>
      <c r="FO61" s="48">
        <f t="shared" si="28"/>
        <v>0</v>
      </c>
      <c r="FP61" s="48">
        <f t="shared" si="28"/>
        <v>0</v>
      </c>
      <c r="FQ61" s="48"/>
      <c r="FR61" s="48">
        <f t="shared" si="29"/>
        <v>0</v>
      </c>
      <c r="FS61" s="48">
        <f t="shared" si="29"/>
        <v>0.6</v>
      </c>
      <c r="FT61" s="48">
        <f t="shared" si="29"/>
        <v>0.6</v>
      </c>
      <c r="FU61" s="48"/>
      <c r="FV61" s="48"/>
      <c r="FW61" s="48">
        <f t="shared" si="30"/>
        <v>0</v>
      </c>
      <c r="FX61" s="48">
        <f t="shared" si="30"/>
        <v>0</v>
      </c>
      <c r="FY61" s="48">
        <f t="shared" si="30"/>
        <v>0</v>
      </c>
      <c r="FZ61" s="48"/>
      <c r="GA61" s="48">
        <f t="shared" si="31"/>
        <v>0</v>
      </c>
      <c r="GB61" s="48">
        <f t="shared" si="31"/>
        <v>0</v>
      </c>
      <c r="GC61" s="48">
        <f t="shared" si="31"/>
        <v>0</v>
      </c>
      <c r="GD61" s="48"/>
      <c r="GE61" s="48"/>
      <c r="GF61" s="48">
        <f t="shared" si="32"/>
        <v>0</v>
      </c>
      <c r="GG61" s="48">
        <f t="shared" si="32"/>
        <v>0</v>
      </c>
      <c r="GH61" s="48">
        <f t="shared" si="32"/>
        <v>0</v>
      </c>
      <c r="GI61" s="48"/>
      <c r="GJ61" s="48">
        <f t="shared" si="33"/>
        <v>0</v>
      </c>
      <c r="GK61" s="48">
        <f t="shared" si="33"/>
        <v>0.6</v>
      </c>
      <c r="GL61" s="48">
        <f t="shared" si="33"/>
        <v>0.6</v>
      </c>
      <c r="GM61" s="48"/>
      <c r="GN61" s="48"/>
      <c r="GO61" s="48">
        <f t="shared" si="34"/>
        <v>0</v>
      </c>
      <c r="GP61" s="48">
        <f t="shared" si="34"/>
        <v>0</v>
      </c>
      <c r="GQ61" s="48">
        <f t="shared" si="34"/>
        <v>0</v>
      </c>
      <c r="GR61" s="48"/>
      <c r="GS61" s="48">
        <f t="shared" si="35"/>
        <v>0</v>
      </c>
      <c r="GT61" s="48">
        <f t="shared" si="35"/>
        <v>0</v>
      </c>
      <c r="GU61" s="48">
        <f t="shared" si="35"/>
        <v>0</v>
      </c>
      <c r="GV61" s="48"/>
      <c r="GW61" s="48"/>
      <c r="GX61" s="48">
        <f t="shared" si="36"/>
        <v>0</v>
      </c>
      <c r="GY61" s="48">
        <f t="shared" si="36"/>
        <v>0</v>
      </c>
      <c r="GZ61" s="48">
        <f t="shared" si="36"/>
        <v>0</v>
      </c>
      <c r="HA61" s="48"/>
      <c r="HB61" s="48">
        <f t="shared" si="37"/>
        <v>0</v>
      </c>
      <c r="HC61" s="48">
        <f t="shared" si="37"/>
        <v>0</v>
      </c>
      <c r="HD61" s="48">
        <f t="shared" si="37"/>
        <v>0</v>
      </c>
      <c r="HE61" s="48"/>
      <c r="HF61" s="48"/>
      <c r="HG61" s="48">
        <f t="shared" si="38"/>
        <v>0</v>
      </c>
      <c r="HH61" s="48">
        <f t="shared" si="38"/>
        <v>0</v>
      </c>
      <c r="HI61" s="48">
        <f t="shared" si="38"/>
        <v>0</v>
      </c>
      <c r="HJ61" s="48"/>
    </row>
    <row r="62" spans="1:218">
      <c r="B62" s="5" t="s">
        <v>41</v>
      </c>
      <c r="C62" s="48">
        <f t="shared" si="39"/>
        <v>23293.392</v>
      </c>
      <c r="D62" s="48">
        <f t="shared" si="39"/>
        <v>254.80799999999999</v>
      </c>
      <c r="E62" s="48">
        <f t="shared" si="39"/>
        <v>23573.817999999999</v>
      </c>
      <c r="F62" s="48"/>
      <c r="G62" s="48"/>
      <c r="H62" s="48">
        <f t="shared" si="39"/>
        <v>23162.771000000001</v>
      </c>
      <c r="I62" s="48">
        <f t="shared" si="39"/>
        <v>135.602</v>
      </c>
      <c r="J62" s="48">
        <f t="shared" si="39"/>
        <v>23323.991000000002</v>
      </c>
      <c r="K62" s="48"/>
      <c r="L62" s="48">
        <f t="shared" si="39"/>
        <v>23293.392</v>
      </c>
      <c r="M62" s="48">
        <f t="shared" si="39"/>
        <v>254.80799999999999</v>
      </c>
      <c r="N62" s="48">
        <f t="shared" si="39"/>
        <v>23573.817999999999</v>
      </c>
      <c r="O62" s="48"/>
      <c r="P62" s="48"/>
      <c r="Q62" s="48">
        <f t="shared" si="39"/>
        <v>23162.771000000001</v>
      </c>
      <c r="R62" s="48">
        <f t="shared" si="39"/>
        <v>135.602</v>
      </c>
      <c r="S62" s="48">
        <f t="shared" si="39"/>
        <v>23323.991000000002</v>
      </c>
      <c r="T62" s="48"/>
      <c r="U62" s="48">
        <f t="shared" si="39"/>
        <v>10930.442999999999</v>
      </c>
      <c r="V62" s="48">
        <f t="shared" si="39"/>
        <v>158.79499999999999</v>
      </c>
      <c r="W62" s="48">
        <f t="shared" si="39"/>
        <v>11089.237999999999</v>
      </c>
      <c r="X62" s="48"/>
      <c r="Y62" s="48"/>
      <c r="Z62" s="48">
        <f t="shared" si="39"/>
        <v>10851.189</v>
      </c>
      <c r="AA62" s="48">
        <f t="shared" si="39"/>
        <v>81.14</v>
      </c>
      <c r="AB62" s="48">
        <f t="shared" si="39"/>
        <v>10932.329</v>
      </c>
      <c r="AC62" s="48"/>
      <c r="AD62" s="48">
        <f t="shared" si="39"/>
        <v>308.38200000000001</v>
      </c>
      <c r="AE62" s="48">
        <f t="shared" si="39"/>
        <v>6.0110000000000001</v>
      </c>
      <c r="AF62" s="48">
        <f t="shared" si="39"/>
        <v>314.39299999999997</v>
      </c>
      <c r="AG62" s="48"/>
      <c r="AH62" s="48"/>
      <c r="AI62" s="48">
        <f t="shared" si="39"/>
        <v>305.76900000000001</v>
      </c>
      <c r="AJ62" s="48">
        <f t="shared" si="39"/>
        <v>3.0819999999999999</v>
      </c>
      <c r="AK62" s="48">
        <f t="shared" si="39"/>
        <v>308.851</v>
      </c>
      <c r="AL62" s="48"/>
      <c r="AM62" s="48">
        <f t="shared" si="39"/>
        <v>9153.2819999999992</v>
      </c>
      <c r="AN62" s="48">
        <f t="shared" si="39"/>
        <v>148.29900000000001</v>
      </c>
      <c r="AO62" s="48">
        <f t="shared" si="39"/>
        <v>9301.5810000000001</v>
      </c>
      <c r="AP62" s="48"/>
      <c r="AQ62" s="48"/>
      <c r="AR62" s="48">
        <f t="shared" si="39"/>
        <v>9075.7260000000006</v>
      </c>
      <c r="AS62" s="48">
        <f t="shared" si="39"/>
        <v>76.055999999999997</v>
      </c>
      <c r="AT62" s="48">
        <f t="shared" si="39"/>
        <v>9151.7819999999992</v>
      </c>
      <c r="AU62" s="48"/>
      <c r="AV62" s="48">
        <f t="shared" si="39"/>
        <v>91.102000000000004</v>
      </c>
      <c r="AW62" s="48">
        <f t="shared" si="39"/>
        <v>0</v>
      </c>
      <c r="AX62" s="48">
        <f t="shared" si="39"/>
        <v>91.102000000000004</v>
      </c>
      <c r="AY62" s="48"/>
      <c r="AZ62" s="48"/>
      <c r="BA62" s="48">
        <f t="shared" si="39"/>
        <v>91.102000000000004</v>
      </c>
      <c r="BB62" s="48">
        <f t="shared" si="39"/>
        <v>0</v>
      </c>
      <c r="BC62" s="48">
        <f t="shared" si="39"/>
        <v>91.102000000000004</v>
      </c>
      <c r="BD62" s="48"/>
      <c r="BE62" s="48">
        <f t="shared" si="39"/>
        <v>452.34500000000003</v>
      </c>
      <c r="BF62" s="48">
        <f t="shared" si="39"/>
        <v>3.1640000000000001</v>
      </c>
      <c r="BG62" s="48">
        <f t="shared" si="39"/>
        <v>455.50900000000001</v>
      </c>
      <c r="BH62" s="48"/>
      <c r="BI62" s="48"/>
      <c r="BJ62" s="48">
        <f t="shared" si="39"/>
        <v>449.721</v>
      </c>
      <c r="BK62" s="48">
        <f t="shared" si="39"/>
        <v>1.238</v>
      </c>
      <c r="BL62" s="48">
        <f t="shared" si="39"/>
        <v>450.959</v>
      </c>
      <c r="BM62" s="48"/>
      <c r="BN62" s="48">
        <f t="shared" si="39"/>
        <v>1016.434</v>
      </c>
      <c r="BO62" s="48">
        <f t="shared" si="39"/>
        <v>1.321</v>
      </c>
      <c r="BP62" s="48">
        <f t="shared" si="39"/>
        <v>1017.755</v>
      </c>
      <c r="BQ62" s="48"/>
      <c r="BR62" s="48"/>
      <c r="BS62" s="48">
        <f t="shared" si="39"/>
        <v>1019.973</v>
      </c>
      <c r="BT62" s="48">
        <f t="shared" si="39"/>
        <v>0.76400000000000001</v>
      </c>
      <c r="BU62" s="48">
        <f t="shared" si="39"/>
        <v>1020.737</v>
      </c>
      <c r="BV62" s="48"/>
      <c r="BW62" s="48">
        <f t="shared" si="39"/>
        <v>10277.116</v>
      </c>
      <c r="BX62" s="48">
        <f t="shared" si="39"/>
        <v>83.100999999999999</v>
      </c>
      <c r="BY62" s="48">
        <f t="shared" si="39"/>
        <v>10360.217000000001</v>
      </c>
      <c r="BZ62" s="48"/>
      <c r="CA62" s="48"/>
      <c r="CB62" s="48">
        <f t="shared" si="39"/>
        <v>10231.638000000001</v>
      </c>
      <c r="CC62" s="48">
        <f t="shared" si="39"/>
        <v>49.189</v>
      </c>
      <c r="CD62" s="48">
        <f t="shared" si="39"/>
        <v>10280.826999999999</v>
      </c>
      <c r="CE62" s="48"/>
      <c r="CF62" s="48">
        <f t="shared" si="39"/>
        <v>9983.6450000000004</v>
      </c>
      <c r="CG62" s="48">
        <f t="shared" si="39"/>
        <v>83.100999999999999</v>
      </c>
      <c r="CH62" s="48">
        <f t="shared" si="39"/>
        <v>10066.745999999999</v>
      </c>
      <c r="CI62" s="48"/>
      <c r="CJ62" s="48"/>
      <c r="CK62" s="48">
        <f t="shared" si="39"/>
        <v>9938.1669999999995</v>
      </c>
      <c r="CL62" s="48">
        <f t="shared" si="39"/>
        <v>49.189</v>
      </c>
      <c r="CM62" s="48">
        <f t="shared" si="39"/>
        <v>9987.3559999999998</v>
      </c>
      <c r="CN62" s="48"/>
      <c r="CO62" s="48">
        <f t="shared" si="39"/>
        <v>4091.5239999999999</v>
      </c>
      <c r="CP62" s="48">
        <f t="shared" si="39"/>
        <v>40.615000000000002</v>
      </c>
      <c r="CQ62" s="48">
        <f t="shared" si="39"/>
        <v>4132.1390000000001</v>
      </c>
      <c r="CR62" s="48"/>
      <c r="CS62" s="48"/>
      <c r="CT62" s="48">
        <f t="shared" si="39"/>
        <v>4073.7939999999999</v>
      </c>
      <c r="CU62" s="48">
        <f t="shared" si="40"/>
        <v>23.923999999999999</v>
      </c>
      <c r="CV62" s="48">
        <f t="shared" si="40"/>
        <v>4097.7179999999998</v>
      </c>
      <c r="CW62" s="48"/>
      <c r="CX62" s="48">
        <f t="shared" si="40"/>
        <v>4422.7650000000003</v>
      </c>
      <c r="CY62" s="48">
        <f t="shared" si="40"/>
        <v>41.713000000000001</v>
      </c>
      <c r="CZ62" s="48">
        <f t="shared" si="40"/>
        <v>4464.4780000000001</v>
      </c>
      <c r="DA62" s="48"/>
      <c r="DB62" s="48"/>
      <c r="DC62" s="48">
        <f t="shared" si="40"/>
        <v>4403.598</v>
      </c>
      <c r="DD62" s="48">
        <f t="shared" si="40"/>
        <v>24.568999999999999</v>
      </c>
      <c r="DE62" s="48">
        <f t="shared" si="40"/>
        <v>4428.1670000000004</v>
      </c>
      <c r="DF62" s="48"/>
      <c r="DG62" s="48">
        <f t="shared" si="40"/>
        <v>1469.356</v>
      </c>
      <c r="DH62" s="48">
        <f t="shared" si="40"/>
        <v>0.77300000000000002</v>
      </c>
      <c r="DI62" s="48">
        <f t="shared" si="40"/>
        <v>1470.1289999999999</v>
      </c>
      <c r="DJ62" s="48"/>
      <c r="DK62" s="48"/>
      <c r="DL62" s="48">
        <f t="shared" si="40"/>
        <v>1460.7750000000001</v>
      </c>
      <c r="DM62" s="48">
        <f t="shared" si="40"/>
        <v>0.69599999999999995</v>
      </c>
      <c r="DN62" s="48">
        <f t="shared" si="40"/>
        <v>1461.471</v>
      </c>
      <c r="DO62" s="48"/>
      <c r="DP62" s="48">
        <f t="shared" si="40"/>
        <v>293.471</v>
      </c>
      <c r="DQ62" s="48">
        <f t="shared" si="40"/>
        <v>0</v>
      </c>
      <c r="DR62" s="48">
        <f t="shared" si="40"/>
        <v>293.471</v>
      </c>
      <c r="DS62" s="48"/>
      <c r="DT62" s="48"/>
      <c r="DU62" s="48">
        <f t="shared" si="40"/>
        <v>293.471</v>
      </c>
      <c r="DV62" s="48">
        <f t="shared" si="40"/>
        <v>0</v>
      </c>
      <c r="DW62" s="48">
        <f t="shared" si="40"/>
        <v>293.471</v>
      </c>
      <c r="DX62" s="48"/>
      <c r="DY62" s="48">
        <f t="shared" si="40"/>
        <v>0</v>
      </c>
      <c r="DZ62" s="48">
        <f t="shared" si="40"/>
        <v>0</v>
      </c>
      <c r="EA62" s="48">
        <f t="shared" si="40"/>
        <v>501.435</v>
      </c>
      <c r="EB62" s="48"/>
      <c r="EC62" s="48"/>
      <c r="ED62" s="48">
        <f t="shared" si="40"/>
        <v>0</v>
      </c>
      <c r="EE62" s="48">
        <f t="shared" si="40"/>
        <v>0</v>
      </c>
      <c r="EF62" s="48">
        <f t="shared" si="40"/>
        <v>487.90699999999998</v>
      </c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>
        <f t="shared" si="25"/>
        <v>1622.9280000000001</v>
      </c>
      <c r="FA62" s="48">
        <f t="shared" si="25"/>
        <v>0</v>
      </c>
      <c r="FB62" s="48">
        <f t="shared" si="25"/>
        <v>1622.9280000000001</v>
      </c>
      <c r="FC62" s="48"/>
      <c r="FD62" s="48"/>
      <c r="FE62" s="48">
        <f t="shared" si="26"/>
        <v>1622.9280000000001</v>
      </c>
      <c r="FF62" s="48">
        <f t="shared" si="26"/>
        <v>0</v>
      </c>
      <c r="FG62" s="48">
        <f t="shared" si="26"/>
        <v>1622.9280000000001</v>
      </c>
      <c r="FH62" s="48"/>
      <c r="FI62" s="48">
        <f t="shared" si="27"/>
        <v>0</v>
      </c>
      <c r="FJ62" s="48">
        <f t="shared" si="27"/>
        <v>0</v>
      </c>
      <c r="FK62" s="48">
        <f t="shared" si="27"/>
        <v>0</v>
      </c>
      <c r="FL62" s="48"/>
      <c r="FM62" s="48"/>
      <c r="FN62" s="48">
        <f t="shared" si="28"/>
        <v>0</v>
      </c>
      <c r="FO62" s="48">
        <f t="shared" si="28"/>
        <v>0</v>
      </c>
      <c r="FP62" s="48">
        <f t="shared" si="28"/>
        <v>0</v>
      </c>
      <c r="FQ62" s="48"/>
      <c r="FR62" s="48">
        <f t="shared" si="29"/>
        <v>0</v>
      </c>
      <c r="FS62" s="48">
        <f t="shared" si="29"/>
        <v>0</v>
      </c>
      <c r="FT62" s="48">
        <f t="shared" si="29"/>
        <v>0</v>
      </c>
      <c r="FU62" s="48"/>
      <c r="FV62" s="48"/>
      <c r="FW62" s="48">
        <f t="shared" si="30"/>
        <v>0</v>
      </c>
      <c r="FX62" s="48">
        <f t="shared" si="30"/>
        <v>0</v>
      </c>
      <c r="FY62" s="48">
        <f t="shared" si="30"/>
        <v>0</v>
      </c>
      <c r="FZ62" s="48"/>
      <c r="GA62" s="48">
        <f t="shared" si="31"/>
        <v>0</v>
      </c>
      <c r="GB62" s="48">
        <f t="shared" si="31"/>
        <v>0</v>
      </c>
      <c r="GC62" s="48">
        <f t="shared" si="31"/>
        <v>0</v>
      </c>
      <c r="GD62" s="48"/>
      <c r="GE62" s="48"/>
      <c r="GF62" s="48">
        <f t="shared" si="32"/>
        <v>0</v>
      </c>
      <c r="GG62" s="48">
        <f t="shared" si="32"/>
        <v>0</v>
      </c>
      <c r="GH62" s="48">
        <f t="shared" si="32"/>
        <v>0</v>
      </c>
      <c r="GI62" s="48"/>
      <c r="GJ62" s="48">
        <f t="shared" si="33"/>
        <v>0</v>
      </c>
      <c r="GK62" s="48">
        <f t="shared" si="33"/>
        <v>0</v>
      </c>
      <c r="GL62" s="48">
        <f t="shared" si="33"/>
        <v>0</v>
      </c>
      <c r="GM62" s="48"/>
      <c r="GN62" s="48"/>
      <c r="GO62" s="48">
        <f t="shared" si="34"/>
        <v>0</v>
      </c>
      <c r="GP62" s="48">
        <f t="shared" si="34"/>
        <v>0</v>
      </c>
      <c r="GQ62" s="48">
        <f t="shared" si="34"/>
        <v>0</v>
      </c>
      <c r="GR62" s="48"/>
      <c r="GS62" s="48">
        <f t="shared" si="35"/>
        <v>0</v>
      </c>
      <c r="GT62" s="48">
        <f t="shared" si="35"/>
        <v>0</v>
      </c>
      <c r="GU62" s="48">
        <f t="shared" si="35"/>
        <v>0</v>
      </c>
      <c r="GV62" s="48"/>
      <c r="GW62" s="48"/>
      <c r="GX62" s="48">
        <f t="shared" si="36"/>
        <v>0</v>
      </c>
      <c r="GY62" s="48">
        <f t="shared" si="36"/>
        <v>0</v>
      </c>
      <c r="GZ62" s="48">
        <f t="shared" si="36"/>
        <v>0</v>
      </c>
      <c r="HA62" s="48"/>
      <c r="HB62" s="48">
        <f t="shared" si="37"/>
        <v>0</v>
      </c>
      <c r="HC62" s="48">
        <f t="shared" si="37"/>
        <v>0</v>
      </c>
      <c r="HD62" s="48">
        <f t="shared" si="37"/>
        <v>0</v>
      </c>
      <c r="HE62" s="48"/>
      <c r="HF62" s="48"/>
      <c r="HG62" s="48">
        <f t="shared" si="38"/>
        <v>0</v>
      </c>
      <c r="HH62" s="48">
        <f t="shared" si="38"/>
        <v>0</v>
      </c>
      <c r="HI62" s="48">
        <f t="shared" si="38"/>
        <v>0</v>
      </c>
      <c r="HJ62" s="48"/>
    </row>
    <row r="63" spans="1:218">
      <c r="B63" s="5" t="s">
        <v>37</v>
      </c>
      <c r="C63" s="48">
        <f t="shared" si="39"/>
        <v>64587.684999999998</v>
      </c>
      <c r="D63" s="48">
        <f t="shared" si="39"/>
        <v>1313.489</v>
      </c>
      <c r="E63" s="48">
        <f t="shared" si="39"/>
        <v>65924.759999999995</v>
      </c>
      <c r="F63" s="48"/>
      <c r="G63" s="48"/>
      <c r="H63" s="48">
        <f t="shared" si="39"/>
        <v>64165.358</v>
      </c>
      <c r="I63" s="48">
        <f t="shared" si="39"/>
        <v>420.065</v>
      </c>
      <c r="J63" s="48">
        <f t="shared" si="39"/>
        <v>64609.008999999998</v>
      </c>
      <c r="K63" s="48"/>
      <c r="L63" s="48">
        <f t="shared" si="39"/>
        <v>64587.684999999998</v>
      </c>
      <c r="M63" s="48">
        <f t="shared" si="39"/>
        <v>1313.489</v>
      </c>
      <c r="N63" s="48">
        <f t="shared" si="39"/>
        <v>65924.759999999995</v>
      </c>
      <c r="O63" s="48"/>
      <c r="P63" s="48"/>
      <c r="Q63" s="48">
        <f t="shared" si="39"/>
        <v>64165.358</v>
      </c>
      <c r="R63" s="48">
        <f t="shared" si="39"/>
        <v>420.065</v>
      </c>
      <c r="S63" s="48">
        <f t="shared" si="39"/>
        <v>64609.008999999998</v>
      </c>
      <c r="T63" s="48"/>
      <c r="U63" s="48">
        <f t="shared" si="39"/>
        <v>35286.910000000003</v>
      </c>
      <c r="V63" s="48">
        <f t="shared" si="39"/>
        <v>799.39599999999996</v>
      </c>
      <c r="W63" s="48">
        <f t="shared" si="39"/>
        <v>36086.305999999997</v>
      </c>
      <c r="X63" s="48"/>
      <c r="Y63" s="48"/>
      <c r="Z63" s="48">
        <f t="shared" si="39"/>
        <v>35004.663999999997</v>
      </c>
      <c r="AA63" s="48">
        <f t="shared" si="39"/>
        <v>242.327</v>
      </c>
      <c r="AB63" s="48">
        <f t="shared" si="39"/>
        <v>35246.991000000002</v>
      </c>
      <c r="AC63" s="48"/>
      <c r="AD63" s="48">
        <f t="shared" si="39"/>
        <v>687.649</v>
      </c>
      <c r="AE63" s="48">
        <f t="shared" si="39"/>
        <v>15.481</v>
      </c>
      <c r="AF63" s="48">
        <f t="shared" si="39"/>
        <v>703.13</v>
      </c>
      <c r="AG63" s="48"/>
      <c r="AH63" s="48"/>
      <c r="AI63" s="48">
        <f t="shared" si="39"/>
        <v>682.01900000000001</v>
      </c>
      <c r="AJ63" s="48">
        <f t="shared" si="39"/>
        <v>4.6829999999999998</v>
      </c>
      <c r="AK63" s="48">
        <f t="shared" si="39"/>
        <v>686.702</v>
      </c>
      <c r="AL63" s="48"/>
      <c r="AM63" s="48">
        <f t="shared" si="39"/>
        <v>30547.085999999999</v>
      </c>
      <c r="AN63" s="48">
        <f t="shared" si="39"/>
        <v>747.45500000000004</v>
      </c>
      <c r="AO63" s="48">
        <f t="shared" si="39"/>
        <v>31294.541000000001</v>
      </c>
      <c r="AP63" s="48"/>
      <c r="AQ63" s="48"/>
      <c r="AR63" s="48">
        <f t="shared" si="39"/>
        <v>30265.064999999999</v>
      </c>
      <c r="AS63" s="48">
        <f t="shared" si="39"/>
        <v>226.09399999999999</v>
      </c>
      <c r="AT63" s="48">
        <f t="shared" si="39"/>
        <v>30491.159</v>
      </c>
      <c r="AU63" s="48"/>
      <c r="AV63" s="48">
        <f t="shared" si="39"/>
        <v>307.36</v>
      </c>
      <c r="AW63" s="48">
        <f t="shared" si="39"/>
        <v>0</v>
      </c>
      <c r="AX63" s="48">
        <f t="shared" si="39"/>
        <v>307.36</v>
      </c>
      <c r="AY63" s="48"/>
      <c r="AZ63" s="48"/>
      <c r="BA63" s="48">
        <f t="shared" si="39"/>
        <v>307.36</v>
      </c>
      <c r="BB63" s="48">
        <f t="shared" si="39"/>
        <v>0</v>
      </c>
      <c r="BC63" s="48">
        <f t="shared" si="39"/>
        <v>307.36</v>
      </c>
      <c r="BD63" s="48"/>
      <c r="BE63" s="48">
        <f t="shared" si="39"/>
        <v>1194.2639999999999</v>
      </c>
      <c r="BF63" s="48">
        <f t="shared" si="39"/>
        <v>29.288</v>
      </c>
      <c r="BG63" s="48">
        <f t="shared" si="39"/>
        <v>1223.5519999999999</v>
      </c>
      <c r="BH63" s="48"/>
      <c r="BI63" s="48"/>
      <c r="BJ63" s="48">
        <f t="shared" si="39"/>
        <v>1185.7070000000001</v>
      </c>
      <c r="BK63" s="48">
        <f t="shared" si="39"/>
        <v>7.69</v>
      </c>
      <c r="BL63" s="48">
        <f t="shared" si="39"/>
        <v>1193.3969999999999</v>
      </c>
      <c r="BM63" s="48"/>
      <c r="BN63" s="48">
        <f t="shared" si="39"/>
        <v>2857.9110000000001</v>
      </c>
      <c r="BO63" s="48">
        <f t="shared" si="39"/>
        <v>7.1719999999999997</v>
      </c>
      <c r="BP63" s="48">
        <f t="shared" si="39"/>
        <v>2865.0830000000001</v>
      </c>
      <c r="BQ63" s="48"/>
      <c r="BR63" s="48"/>
      <c r="BS63" s="48">
        <f t="shared" si="39"/>
        <v>2871.873</v>
      </c>
      <c r="BT63" s="48">
        <f t="shared" si="39"/>
        <v>3.86</v>
      </c>
      <c r="BU63" s="48">
        <f t="shared" si="39"/>
        <v>2875.7330000000002</v>
      </c>
      <c r="BV63" s="48"/>
      <c r="BW63" s="48">
        <f t="shared" si="39"/>
        <v>25919.501</v>
      </c>
      <c r="BX63" s="48">
        <f t="shared" si="39"/>
        <v>487.05399999999997</v>
      </c>
      <c r="BY63" s="48">
        <f t="shared" si="39"/>
        <v>26406.555</v>
      </c>
      <c r="BZ63" s="48"/>
      <c r="CA63" s="48"/>
      <c r="CB63" s="48">
        <f t="shared" si="39"/>
        <v>25789.344000000001</v>
      </c>
      <c r="CC63" s="48">
        <f t="shared" si="39"/>
        <v>172.59200000000001</v>
      </c>
      <c r="CD63" s="48">
        <f t="shared" si="39"/>
        <v>25961.936000000002</v>
      </c>
      <c r="CE63" s="48"/>
      <c r="CF63" s="48">
        <f t="shared" si="39"/>
        <v>25724.312999999998</v>
      </c>
      <c r="CG63" s="48">
        <f t="shared" si="39"/>
        <v>487.05399999999997</v>
      </c>
      <c r="CH63" s="48">
        <f t="shared" si="39"/>
        <v>26211.366999999998</v>
      </c>
      <c r="CI63" s="48"/>
      <c r="CJ63" s="48"/>
      <c r="CK63" s="48">
        <f t="shared" si="39"/>
        <v>25594.155999999999</v>
      </c>
      <c r="CL63" s="48">
        <f t="shared" si="39"/>
        <v>172.59200000000001</v>
      </c>
      <c r="CM63" s="48">
        <f t="shared" si="39"/>
        <v>25766.748</v>
      </c>
      <c r="CN63" s="48"/>
      <c r="CO63" s="48">
        <f t="shared" si="39"/>
        <v>10255.227000000001</v>
      </c>
      <c r="CP63" s="48">
        <f t="shared" si="39"/>
        <v>204.84399999999999</v>
      </c>
      <c r="CQ63" s="48">
        <f t="shared" si="39"/>
        <v>10460.071</v>
      </c>
      <c r="CR63" s="48"/>
      <c r="CS63" s="48"/>
      <c r="CT63" s="48">
        <f t="shared" si="39"/>
        <v>10204.102999999999</v>
      </c>
      <c r="CU63" s="48">
        <f t="shared" si="40"/>
        <v>72.587999999999994</v>
      </c>
      <c r="CV63" s="48">
        <f t="shared" si="40"/>
        <v>10276.691000000001</v>
      </c>
      <c r="CW63" s="48"/>
      <c r="CX63" s="48">
        <f t="shared" si="40"/>
        <v>12798.199000000001</v>
      </c>
      <c r="CY63" s="48">
        <f t="shared" si="40"/>
        <v>255.64500000000001</v>
      </c>
      <c r="CZ63" s="48">
        <f t="shared" si="40"/>
        <v>13053.843999999999</v>
      </c>
      <c r="DA63" s="48"/>
      <c r="DB63" s="48"/>
      <c r="DC63" s="48">
        <f t="shared" si="40"/>
        <v>12734.385</v>
      </c>
      <c r="DD63" s="48">
        <f t="shared" si="40"/>
        <v>90.59</v>
      </c>
      <c r="DE63" s="48">
        <f t="shared" si="40"/>
        <v>12824.975</v>
      </c>
      <c r="DF63" s="48"/>
      <c r="DG63" s="48">
        <f t="shared" si="40"/>
        <v>2670.8870000000002</v>
      </c>
      <c r="DH63" s="48">
        <f t="shared" si="40"/>
        <v>26.565000000000001</v>
      </c>
      <c r="DI63" s="48">
        <f t="shared" si="40"/>
        <v>2697.4520000000002</v>
      </c>
      <c r="DJ63" s="48"/>
      <c r="DK63" s="48"/>
      <c r="DL63" s="48">
        <f t="shared" si="40"/>
        <v>2655.6680000000001</v>
      </c>
      <c r="DM63" s="48">
        <f t="shared" si="40"/>
        <v>9.4139999999999997</v>
      </c>
      <c r="DN63" s="48">
        <f t="shared" si="40"/>
        <v>2665.0819999999999</v>
      </c>
      <c r="DO63" s="48"/>
      <c r="DP63" s="48">
        <f t="shared" si="40"/>
        <v>195.18799999999999</v>
      </c>
      <c r="DQ63" s="48">
        <f t="shared" si="40"/>
        <v>0</v>
      </c>
      <c r="DR63" s="48">
        <f t="shared" si="40"/>
        <v>195.18799999999999</v>
      </c>
      <c r="DS63" s="48"/>
      <c r="DT63" s="48"/>
      <c r="DU63" s="48">
        <f t="shared" si="40"/>
        <v>195.18799999999999</v>
      </c>
      <c r="DV63" s="48">
        <f t="shared" si="40"/>
        <v>0</v>
      </c>
      <c r="DW63" s="48">
        <f t="shared" si="40"/>
        <v>195.18799999999999</v>
      </c>
      <c r="DX63" s="48"/>
      <c r="DY63" s="48">
        <f t="shared" si="40"/>
        <v>0</v>
      </c>
      <c r="DZ63" s="48">
        <f t="shared" si="40"/>
        <v>0</v>
      </c>
      <c r="EA63" s="48">
        <f t="shared" si="40"/>
        <v>394.16699999999997</v>
      </c>
      <c r="EB63" s="48"/>
      <c r="EC63" s="48"/>
      <c r="ED63" s="48">
        <f t="shared" si="40"/>
        <v>0</v>
      </c>
      <c r="EE63" s="48">
        <f t="shared" si="40"/>
        <v>0</v>
      </c>
      <c r="EF63" s="48">
        <f t="shared" si="40"/>
        <v>362.47199999999998</v>
      </c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>
        <f t="shared" si="25"/>
        <v>3037.5619999999999</v>
      </c>
      <c r="FA63" s="48">
        <f t="shared" si="25"/>
        <v>0.17</v>
      </c>
      <c r="FB63" s="48">
        <f t="shared" si="25"/>
        <v>3037.732</v>
      </c>
      <c r="FC63" s="48"/>
      <c r="FD63" s="48"/>
      <c r="FE63" s="48">
        <f t="shared" si="26"/>
        <v>3037.5619999999999</v>
      </c>
      <c r="FF63" s="48">
        <f t="shared" si="26"/>
        <v>4.8000000000000001E-2</v>
      </c>
      <c r="FG63" s="48">
        <f t="shared" si="26"/>
        <v>3037.61</v>
      </c>
      <c r="FH63" s="48"/>
      <c r="FI63" s="48">
        <f t="shared" si="27"/>
        <v>0</v>
      </c>
      <c r="FJ63" s="48">
        <f t="shared" si="27"/>
        <v>0</v>
      </c>
      <c r="FK63" s="48">
        <f t="shared" si="27"/>
        <v>0</v>
      </c>
      <c r="FL63" s="48"/>
      <c r="FM63" s="48"/>
      <c r="FN63" s="48">
        <f t="shared" si="28"/>
        <v>0</v>
      </c>
      <c r="FO63" s="48">
        <f t="shared" si="28"/>
        <v>0</v>
      </c>
      <c r="FP63" s="48">
        <f t="shared" si="28"/>
        <v>0</v>
      </c>
      <c r="FQ63" s="48"/>
      <c r="FR63" s="48">
        <f t="shared" si="29"/>
        <v>0</v>
      </c>
      <c r="FS63" s="48">
        <f t="shared" si="29"/>
        <v>0</v>
      </c>
      <c r="FT63" s="48">
        <f t="shared" si="29"/>
        <v>0</v>
      </c>
      <c r="FU63" s="48"/>
      <c r="FV63" s="48"/>
      <c r="FW63" s="48">
        <f t="shared" si="30"/>
        <v>0</v>
      </c>
      <c r="FX63" s="48">
        <f t="shared" si="30"/>
        <v>0</v>
      </c>
      <c r="FY63" s="48">
        <f t="shared" si="30"/>
        <v>0</v>
      </c>
      <c r="FZ63" s="48"/>
      <c r="GA63" s="48">
        <f t="shared" si="31"/>
        <v>0</v>
      </c>
      <c r="GB63" s="48">
        <f t="shared" si="31"/>
        <v>0</v>
      </c>
      <c r="GC63" s="48">
        <f t="shared" si="31"/>
        <v>0</v>
      </c>
      <c r="GD63" s="48"/>
      <c r="GE63" s="48"/>
      <c r="GF63" s="48">
        <f t="shared" si="32"/>
        <v>0</v>
      </c>
      <c r="GG63" s="48">
        <f t="shared" si="32"/>
        <v>0</v>
      </c>
      <c r="GH63" s="48">
        <f t="shared" si="32"/>
        <v>0</v>
      </c>
      <c r="GI63" s="48"/>
      <c r="GJ63" s="48">
        <f t="shared" si="33"/>
        <v>0</v>
      </c>
      <c r="GK63" s="48">
        <f t="shared" si="33"/>
        <v>0</v>
      </c>
      <c r="GL63" s="48">
        <f t="shared" si="33"/>
        <v>0</v>
      </c>
      <c r="GM63" s="48"/>
      <c r="GN63" s="48"/>
      <c r="GO63" s="48">
        <f t="shared" si="34"/>
        <v>0</v>
      </c>
      <c r="GP63" s="48">
        <f t="shared" si="34"/>
        <v>0</v>
      </c>
      <c r="GQ63" s="48">
        <f t="shared" si="34"/>
        <v>0</v>
      </c>
      <c r="GR63" s="48"/>
      <c r="GS63" s="48">
        <f t="shared" si="35"/>
        <v>0</v>
      </c>
      <c r="GT63" s="48">
        <f t="shared" si="35"/>
        <v>0</v>
      </c>
      <c r="GU63" s="48">
        <f t="shared" si="35"/>
        <v>0</v>
      </c>
      <c r="GV63" s="48"/>
      <c r="GW63" s="48"/>
      <c r="GX63" s="48">
        <f t="shared" si="36"/>
        <v>0</v>
      </c>
      <c r="GY63" s="48">
        <f t="shared" si="36"/>
        <v>0</v>
      </c>
      <c r="GZ63" s="48">
        <f t="shared" si="36"/>
        <v>0</v>
      </c>
      <c r="HA63" s="48"/>
      <c r="HB63" s="48">
        <f t="shared" si="37"/>
        <v>0</v>
      </c>
      <c r="HC63" s="48">
        <f t="shared" si="37"/>
        <v>0</v>
      </c>
      <c r="HD63" s="48">
        <f t="shared" si="37"/>
        <v>0</v>
      </c>
      <c r="HE63" s="48"/>
      <c r="HF63" s="48"/>
      <c r="HG63" s="48">
        <f t="shared" si="38"/>
        <v>0</v>
      </c>
      <c r="HH63" s="48">
        <f t="shared" si="38"/>
        <v>0</v>
      </c>
      <c r="HI63" s="48">
        <f t="shared" si="38"/>
        <v>0</v>
      </c>
      <c r="HJ63" s="48"/>
    </row>
    <row r="64" spans="1:218">
      <c r="B64" s="5" t="s">
        <v>6</v>
      </c>
      <c r="C64" s="48">
        <f t="shared" si="39"/>
        <v>15753.223</v>
      </c>
      <c r="D64" s="48">
        <f t="shared" si="39"/>
        <v>318.16399999999999</v>
      </c>
      <c r="E64" s="48">
        <f t="shared" si="39"/>
        <v>16080.967000000001</v>
      </c>
      <c r="F64" s="48"/>
      <c r="G64" s="48"/>
      <c r="H64" s="48">
        <f t="shared" si="39"/>
        <v>15653.627</v>
      </c>
      <c r="I64" s="48">
        <f t="shared" si="39"/>
        <v>106.10299999999999</v>
      </c>
      <c r="J64" s="48">
        <f t="shared" si="39"/>
        <v>15769.31</v>
      </c>
      <c r="K64" s="48"/>
      <c r="L64" s="48">
        <f t="shared" si="39"/>
        <v>15753.223</v>
      </c>
      <c r="M64" s="48">
        <f t="shared" si="39"/>
        <v>318.16399999999999</v>
      </c>
      <c r="N64" s="48">
        <f t="shared" si="39"/>
        <v>16080.967000000001</v>
      </c>
      <c r="O64" s="48"/>
      <c r="P64" s="48"/>
      <c r="Q64" s="48">
        <f t="shared" si="39"/>
        <v>15653.627</v>
      </c>
      <c r="R64" s="48">
        <f t="shared" si="39"/>
        <v>106.10299999999999</v>
      </c>
      <c r="S64" s="48">
        <f t="shared" si="39"/>
        <v>15769.31</v>
      </c>
      <c r="T64" s="48"/>
      <c r="U64" s="48">
        <f t="shared" si="39"/>
        <v>8456.482</v>
      </c>
      <c r="V64" s="48">
        <f t="shared" si="39"/>
        <v>161.93100000000001</v>
      </c>
      <c r="W64" s="48">
        <f t="shared" si="39"/>
        <v>8618.4130000000005</v>
      </c>
      <c r="X64" s="48"/>
      <c r="Y64" s="48"/>
      <c r="Z64" s="48">
        <f t="shared" si="39"/>
        <v>8394.9040000000005</v>
      </c>
      <c r="AA64" s="48">
        <f t="shared" si="39"/>
        <v>60.494999999999997</v>
      </c>
      <c r="AB64" s="48">
        <f t="shared" si="39"/>
        <v>8455.3989999999994</v>
      </c>
      <c r="AC64" s="48"/>
      <c r="AD64" s="48">
        <f t="shared" si="39"/>
        <v>177.98599999999999</v>
      </c>
      <c r="AE64" s="48">
        <f t="shared" si="39"/>
        <v>3.94</v>
      </c>
      <c r="AF64" s="48">
        <f t="shared" si="39"/>
        <v>181.92599999999999</v>
      </c>
      <c r="AG64" s="48"/>
      <c r="AH64" s="48"/>
      <c r="AI64" s="48">
        <f t="shared" si="39"/>
        <v>176.494</v>
      </c>
      <c r="AJ64" s="48">
        <f t="shared" si="39"/>
        <v>1.468</v>
      </c>
      <c r="AK64" s="48">
        <f t="shared" si="39"/>
        <v>177.96199999999999</v>
      </c>
      <c r="AL64" s="48"/>
      <c r="AM64" s="48">
        <f t="shared" si="39"/>
        <v>6941.6149999999998</v>
      </c>
      <c r="AN64" s="48">
        <f t="shared" si="39"/>
        <v>153.65199999999999</v>
      </c>
      <c r="AO64" s="48">
        <f t="shared" si="39"/>
        <v>7095.2669999999998</v>
      </c>
      <c r="AP64" s="48"/>
      <c r="AQ64" s="48"/>
      <c r="AR64" s="48">
        <f t="shared" si="39"/>
        <v>6883.4359999999997</v>
      </c>
      <c r="AS64" s="48">
        <f t="shared" si="39"/>
        <v>57.249000000000002</v>
      </c>
      <c r="AT64" s="48">
        <f t="shared" si="39"/>
        <v>6940.6850000000004</v>
      </c>
      <c r="AU64" s="48"/>
      <c r="AV64" s="48">
        <f t="shared" si="39"/>
        <v>153.928</v>
      </c>
      <c r="AW64" s="48">
        <f t="shared" si="39"/>
        <v>0</v>
      </c>
      <c r="AX64" s="48">
        <f t="shared" si="39"/>
        <v>153.928</v>
      </c>
      <c r="AY64" s="48"/>
      <c r="AZ64" s="48"/>
      <c r="BA64" s="48">
        <f t="shared" si="39"/>
        <v>153.928</v>
      </c>
      <c r="BB64" s="48">
        <f t="shared" si="39"/>
        <v>0</v>
      </c>
      <c r="BC64" s="48">
        <f t="shared" si="39"/>
        <v>153.928</v>
      </c>
      <c r="BD64" s="48"/>
      <c r="BE64" s="48">
        <f t="shared" si="39"/>
        <v>308.38400000000001</v>
      </c>
      <c r="BF64" s="48">
        <f t="shared" si="39"/>
        <v>4.2869999999999999</v>
      </c>
      <c r="BG64" s="48">
        <f t="shared" si="39"/>
        <v>312.67099999999999</v>
      </c>
      <c r="BH64" s="48"/>
      <c r="BI64" s="48"/>
      <c r="BJ64" s="48">
        <f t="shared" si="39"/>
        <v>306.58199999999999</v>
      </c>
      <c r="BK64" s="48">
        <f t="shared" si="39"/>
        <v>1.75</v>
      </c>
      <c r="BL64" s="48">
        <f t="shared" si="39"/>
        <v>308.33199999999999</v>
      </c>
      <c r="BM64" s="48"/>
      <c r="BN64" s="48">
        <f t="shared" si="39"/>
        <v>1028.4970000000001</v>
      </c>
      <c r="BO64" s="48">
        <f t="shared" si="39"/>
        <v>5.1999999999999998E-2</v>
      </c>
      <c r="BP64" s="48">
        <f t="shared" si="39"/>
        <v>1028.549</v>
      </c>
      <c r="BQ64" s="48"/>
      <c r="BR64" s="48"/>
      <c r="BS64" s="48">
        <f t="shared" si="39"/>
        <v>1028.3920000000001</v>
      </c>
      <c r="BT64" s="48">
        <f t="shared" si="39"/>
        <v>2.8000000000000001E-2</v>
      </c>
      <c r="BU64" s="48">
        <f t="shared" si="39"/>
        <v>1028.42</v>
      </c>
      <c r="BV64" s="48"/>
      <c r="BW64" s="48">
        <f t="shared" si="39"/>
        <v>6592.0410000000002</v>
      </c>
      <c r="BX64" s="48">
        <f t="shared" si="39"/>
        <v>150.953</v>
      </c>
      <c r="BY64" s="48">
        <f t="shared" si="39"/>
        <v>6742.9939999999997</v>
      </c>
      <c r="BZ64" s="48"/>
      <c r="CA64" s="48"/>
      <c r="CB64" s="48">
        <f t="shared" si="39"/>
        <v>6556.2169999999996</v>
      </c>
      <c r="CC64" s="48">
        <f t="shared" si="39"/>
        <v>43.743000000000002</v>
      </c>
      <c r="CD64" s="48">
        <f t="shared" si="39"/>
        <v>6599.96</v>
      </c>
      <c r="CE64" s="48"/>
      <c r="CF64" s="48">
        <f t="shared" si="39"/>
        <v>6582.1629999999996</v>
      </c>
      <c r="CG64" s="48">
        <f t="shared" si="39"/>
        <v>150.953</v>
      </c>
      <c r="CH64" s="48">
        <f t="shared" si="39"/>
        <v>6733.116</v>
      </c>
      <c r="CI64" s="48"/>
      <c r="CJ64" s="48"/>
      <c r="CK64" s="48">
        <f t="shared" si="39"/>
        <v>6546.3389999999999</v>
      </c>
      <c r="CL64" s="48">
        <f t="shared" si="39"/>
        <v>43.743000000000002</v>
      </c>
      <c r="CM64" s="48">
        <f t="shared" si="39"/>
        <v>6590.0820000000003</v>
      </c>
      <c r="CN64" s="48"/>
      <c r="CO64" s="48">
        <f t="shared" si="39"/>
        <v>2683.89</v>
      </c>
      <c r="CP64" s="48">
        <f t="shared" si="39"/>
        <v>62.473999999999997</v>
      </c>
      <c r="CQ64" s="48">
        <f t="shared" si="39"/>
        <v>2746.364</v>
      </c>
      <c r="CR64" s="48"/>
      <c r="CS64" s="48"/>
      <c r="CT64" s="48">
        <f t="shared" ref="CT64:DW67" si="41">CT12/1000</f>
        <v>2669.277</v>
      </c>
      <c r="CU64" s="48">
        <f t="shared" si="41"/>
        <v>18.103999999999999</v>
      </c>
      <c r="CV64" s="48">
        <f t="shared" si="40"/>
        <v>2687.3809999999999</v>
      </c>
      <c r="CW64" s="48"/>
      <c r="CX64" s="48">
        <f t="shared" si="40"/>
        <v>3000.7939999999999</v>
      </c>
      <c r="CY64" s="48">
        <f t="shared" si="40"/>
        <v>69.850999999999999</v>
      </c>
      <c r="CZ64" s="48">
        <f t="shared" si="40"/>
        <v>3070.645</v>
      </c>
      <c r="DA64" s="48"/>
      <c r="DB64" s="48"/>
      <c r="DC64" s="48">
        <f t="shared" si="40"/>
        <v>2984.4450000000002</v>
      </c>
      <c r="DD64" s="48">
        <f t="shared" si="40"/>
        <v>20.241</v>
      </c>
      <c r="DE64" s="48">
        <f t="shared" si="40"/>
        <v>3004.6860000000001</v>
      </c>
      <c r="DF64" s="48"/>
      <c r="DG64" s="48">
        <f t="shared" si="40"/>
        <v>897.47900000000004</v>
      </c>
      <c r="DH64" s="48">
        <f t="shared" si="40"/>
        <v>18.628</v>
      </c>
      <c r="DI64" s="48">
        <f t="shared" si="40"/>
        <v>916.10699999999997</v>
      </c>
      <c r="DJ64" s="48"/>
      <c r="DK64" s="48"/>
      <c r="DL64" s="48">
        <f t="shared" si="40"/>
        <v>892.61699999999996</v>
      </c>
      <c r="DM64" s="48">
        <f t="shared" si="40"/>
        <v>5.3979999999999997</v>
      </c>
      <c r="DN64" s="48">
        <f t="shared" si="40"/>
        <v>898.01499999999999</v>
      </c>
      <c r="DO64" s="48"/>
      <c r="DP64" s="48">
        <f t="shared" si="40"/>
        <v>9.8780000000000001</v>
      </c>
      <c r="DQ64" s="48">
        <f t="shared" si="40"/>
        <v>0</v>
      </c>
      <c r="DR64" s="48">
        <f t="shared" si="40"/>
        <v>9.8780000000000001</v>
      </c>
      <c r="DS64" s="48"/>
      <c r="DT64" s="48"/>
      <c r="DU64" s="48">
        <f t="shared" si="40"/>
        <v>9.8780000000000001</v>
      </c>
      <c r="DV64" s="48">
        <f t="shared" si="40"/>
        <v>0</v>
      </c>
      <c r="DW64" s="48">
        <f t="shared" si="40"/>
        <v>9.8780000000000001</v>
      </c>
      <c r="DX64" s="48"/>
      <c r="DY64" s="48">
        <f t="shared" si="40"/>
        <v>0</v>
      </c>
      <c r="DZ64" s="48">
        <f t="shared" si="40"/>
        <v>0</v>
      </c>
      <c r="EA64" s="48">
        <f t="shared" si="40"/>
        <v>137.42500000000001</v>
      </c>
      <c r="EB64" s="48"/>
      <c r="EC64" s="48"/>
      <c r="ED64" s="48">
        <f t="shared" si="40"/>
        <v>0</v>
      </c>
      <c r="EE64" s="48">
        <f t="shared" si="40"/>
        <v>0</v>
      </c>
      <c r="EF64" s="48">
        <f t="shared" si="40"/>
        <v>131.816</v>
      </c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>
        <f t="shared" si="25"/>
        <v>582.13499999999999</v>
      </c>
      <c r="FA64" s="48">
        <f t="shared" si="25"/>
        <v>0</v>
      </c>
      <c r="FB64" s="48">
        <f t="shared" si="25"/>
        <v>582.13499999999999</v>
      </c>
      <c r="FC64" s="48"/>
      <c r="FD64" s="48"/>
      <c r="FE64" s="48">
        <f t="shared" si="26"/>
        <v>582.13499999999999</v>
      </c>
      <c r="FF64" s="48">
        <f t="shared" si="26"/>
        <v>0</v>
      </c>
      <c r="FG64" s="48">
        <f t="shared" si="26"/>
        <v>582.13499999999999</v>
      </c>
      <c r="FH64" s="48"/>
      <c r="FI64" s="48">
        <f t="shared" si="27"/>
        <v>0</v>
      </c>
      <c r="FJ64" s="48">
        <f t="shared" si="27"/>
        <v>0</v>
      </c>
      <c r="FK64" s="48">
        <f t="shared" si="27"/>
        <v>0</v>
      </c>
      <c r="FL64" s="48"/>
      <c r="FM64" s="48"/>
      <c r="FN64" s="48">
        <f t="shared" si="28"/>
        <v>0</v>
      </c>
      <c r="FO64" s="48">
        <f t="shared" si="28"/>
        <v>0</v>
      </c>
      <c r="FP64" s="48">
        <f t="shared" si="28"/>
        <v>0</v>
      </c>
      <c r="FQ64" s="48"/>
      <c r="FR64" s="48">
        <f t="shared" si="29"/>
        <v>0</v>
      </c>
      <c r="FS64" s="48">
        <f t="shared" si="29"/>
        <v>0</v>
      </c>
      <c r="FT64" s="48">
        <f t="shared" si="29"/>
        <v>0</v>
      </c>
      <c r="FU64" s="48"/>
      <c r="FV64" s="48"/>
      <c r="FW64" s="48">
        <f t="shared" si="30"/>
        <v>0</v>
      </c>
      <c r="FX64" s="48">
        <f t="shared" si="30"/>
        <v>0</v>
      </c>
      <c r="FY64" s="48">
        <f t="shared" si="30"/>
        <v>0</v>
      </c>
      <c r="FZ64" s="48"/>
      <c r="GA64" s="48">
        <f t="shared" si="31"/>
        <v>0</v>
      </c>
      <c r="GB64" s="48">
        <f t="shared" si="31"/>
        <v>0</v>
      </c>
      <c r="GC64" s="48">
        <f t="shared" si="31"/>
        <v>0</v>
      </c>
      <c r="GD64" s="48"/>
      <c r="GE64" s="48"/>
      <c r="GF64" s="48">
        <f t="shared" si="32"/>
        <v>0</v>
      </c>
      <c r="GG64" s="48">
        <f t="shared" si="32"/>
        <v>0</v>
      </c>
      <c r="GH64" s="48">
        <f t="shared" si="32"/>
        <v>0</v>
      </c>
      <c r="GI64" s="48"/>
      <c r="GJ64" s="48">
        <f t="shared" si="33"/>
        <v>0</v>
      </c>
      <c r="GK64" s="48">
        <f t="shared" si="33"/>
        <v>0</v>
      </c>
      <c r="GL64" s="48">
        <f t="shared" si="33"/>
        <v>0</v>
      </c>
      <c r="GM64" s="48"/>
      <c r="GN64" s="48"/>
      <c r="GO64" s="48">
        <f t="shared" si="34"/>
        <v>0</v>
      </c>
      <c r="GP64" s="48">
        <f t="shared" si="34"/>
        <v>0</v>
      </c>
      <c r="GQ64" s="48">
        <f t="shared" si="34"/>
        <v>0</v>
      </c>
      <c r="GR64" s="48"/>
      <c r="GS64" s="48">
        <f t="shared" si="35"/>
        <v>0</v>
      </c>
      <c r="GT64" s="48">
        <f t="shared" si="35"/>
        <v>0</v>
      </c>
      <c r="GU64" s="48">
        <f t="shared" si="35"/>
        <v>0</v>
      </c>
      <c r="GV64" s="48"/>
      <c r="GW64" s="48"/>
      <c r="GX64" s="48">
        <f t="shared" si="36"/>
        <v>0</v>
      </c>
      <c r="GY64" s="48">
        <f t="shared" si="36"/>
        <v>0</v>
      </c>
      <c r="GZ64" s="48">
        <f t="shared" si="36"/>
        <v>0</v>
      </c>
      <c r="HA64" s="48"/>
      <c r="HB64" s="48">
        <f t="shared" si="37"/>
        <v>0</v>
      </c>
      <c r="HC64" s="48">
        <f t="shared" si="37"/>
        <v>0</v>
      </c>
      <c r="HD64" s="48">
        <f t="shared" si="37"/>
        <v>0</v>
      </c>
      <c r="HE64" s="48"/>
      <c r="HF64" s="48"/>
      <c r="HG64" s="48">
        <f t="shared" si="38"/>
        <v>0</v>
      </c>
      <c r="HH64" s="48">
        <f t="shared" si="38"/>
        <v>0</v>
      </c>
      <c r="HI64" s="48">
        <f t="shared" si="38"/>
        <v>0</v>
      </c>
      <c r="HJ64" s="48"/>
    </row>
    <row r="65" spans="2:218">
      <c r="B65" s="5" t="s">
        <v>0</v>
      </c>
      <c r="C65" s="48">
        <f t="shared" ref="C65:CT68" si="42">C13/1000</f>
        <v>63468.459000000003</v>
      </c>
      <c r="D65" s="48">
        <f t="shared" si="42"/>
        <v>725.76700000000005</v>
      </c>
      <c r="E65" s="48">
        <f t="shared" si="42"/>
        <v>64214.014000000003</v>
      </c>
      <c r="F65" s="48"/>
      <c r="G65" s="48"/>
      <c r="H65" s="48">
        <f t="shared" si="42"/>
        <v>63200.915999999997</v>
      </c>
      <c r="I65" s="48">
        <f t="shared" si="42"/>
        <v>270.04199999999997</v>
      </c>
      <c r="J65" s="48">
        <f t="shared" si="42"/>
        <v>63490.745999999999</v>
      </c>
      <c r="K65" s="48"/>
      <c r="L65" s="48">
        <f t="shared" si="42"/>
        <v>63468.459000000003</v>
      </c>
      <c r="M65" s="48">
        <f t="shared" si="42"/>
        <v>725.76700000000005</v>
      </c>
      <c r="N65" s="48">
        <f t="shared" si="42"/>
        <v>64214.014000000003</v>
      </c>
      <c r="O65" s="48"/>
      <c r="P65" s="48"/>
      <c r="Q65" s="48">
        <f t="shared" si="42"/>
        <v>63200.915999999997</v>
      </c>
      <c r="R65" s="48">
        <f t="shared" si="42"/>
        <v>270.04199999999997</v>
      </c>
      <c r="S65" s="48">
        <f t="shared" si="42"/>
        <v>63490.745999999999</v>
      </c>
      <c r="T65" s="48"/>
      <c r="U65" s="48">
        <f t="shared" si="42"/>
        <v>34507.137000000002</v>
      </c>
      <c r="V65" s="48">
        <f t="shared" si="42"/>
        <v>491.44900000000001</v>
      </c>
      <c r="W65" s="48">
        <f t="shared" si="42"/>
        <v>34998.586000000003</v>
      </c>
      <c r="X65" s="48"/>
      <c r="Y65" s="48"/>
      <c r="Z65" s="48">
        <f t="shared" si="42"/>
        <v>34322.775000000001</v>
      </c>
      <c r="AA65" s="48">
        <f t="shared" si="42"/>
        <v>174.63900000000001</v>
      </c>
      <c r="AB65" s="48">
        <f t="shared" si="42"/>
        <v>34497.413999999997</v>
      </c>
      <c r="AC65" s="48"/>
      <c r="AD65" s="48">
        <f t="shared" si="42"/>
        <v>658.71100000000001</v>
      </c>
      <c r="AE65" s="48">
        <f t="shared" si="42"/>
        <v>10.287000000000001</v>
      </c>
      <c r="AF65" s="48">
        <f t="shared" si="42"/>
        <v>668.99800000000005</v>
      </c>
      <c r="AG65" s="48"/>
      <c r="AH65" s="48"/>
      <c r="AI65" s="48">
        <f t="shared" si="42"/>
        <v>654.81200000000001</v>
      </c>
      <c r="AJ65" s="48">
        <f t="shared" si="42"/>
        <v>3.706</v>
      </c>
      <c r="AK65" s="48">
        <f t="shared" si="42"/>
        <v>658.51800000000003</v>
      </c>
      <c r="AL65" s="48"/>
      <c r="AM65" s="48">
        <f t="shared" si="42"/>
        <v>29401.397000000001</v>
      </c>
      <c r="AN65" s="48">
        <f t="shared" si="42"/>
        <v>457.09899999999999</v>
      </c>
      <c r="AO65" s="48">
        <f t="shared" si="42"/>
        <v>29858.495999999999</v>
      </c>
      <c r="AP65" s="48"/>
      <c r="AQ65" s="48"/>
      <c r="AR65" s="48">
        <f t="shared" si="42"/>
        <v>29216.552</v>
      </c>
      <c r="AS65" s="48">
        <f t="shared" si="42"/>
        <v>164.691</v>
      </c>
      <c r="AT65" s="48">
        <f t="shared" si="42"/>
        <v>29381.242999999999</v>
      </c>
      <c r="AU65" s="48"/>
      <c r="AV65" s="48">
        <f t="shared" si="42"/>
        <v>371.262</v>
      </c>
      <c r="AW65" s="48">
        <f t="shared" si="42"/>
        <v>0</v>
      </c>
      <c r="AX65" s="48">
        <f t="shared" si="42"/>
        <v>371.262</v>
      </c>
      <c r="AY65" s="48"/>
      <c r="AZ65" s="48"/>
      <c r="BA65" s="48">
        <f t="shared" si="42"/>
        <v>371.262</v>
      </c>
      <c r="BB65" s="48">
        <f t="shared" si="42"/>
        <v>0</v>
      </c>
      <c r="BC65" s="48">
        <f t="shared" si="42"/>
        <v>371.262</v>
      </c>
      <c r="BD65" s="48"/>
      <c r="BE65" s="48">
        <f t="shared" si="42"/>
        <v>1255.72</v>
      </c>
      <c r="BF65" s="48">
        <f t="shared" si="42"/>
        <v>7.2240000000000002</v>
      </c>
      <c r="BG65" s="48">
        <f t="shared" si="42"/>
        <v>1262.944</v>
      </c>
      <c r="BH65" s="48"/>
      <c r="BI65" s="48"/>
      <c r="BJ65" s="48">
        <f t="shared" si="42"/>
        <v>1256.9570000000001</v>
      </c>
      <c r="BK65" s="48">
        <f t="shared" si="42"/>
        <v>1.8740000000000001</v>
      </c>
      <c r="BL65" s="48">
        <f t="shared" si="42"/>
        <v>1258.8309999999999</v>
      </c>
      <c r="BM65" s="48"/>
      <c r="BN65" s="48">
        <f t="shared" si="42"/>
        <v>3191.3090000000002</v>
      </c>
      <c r="BO65" s="48">
        <f t="shared" si="42"/>
        <v>16.838999999999999</v>
      </c>
      <c r="BP65" s="48">
        <f t="shared" si="42"/>
        <v>3208.1480000000001</v>
      </c>
      <c r="BQ65" s="48"/>
      <c r="BR65" s="48"/>
      <c r="BS65" s="48">
        <f t="shared" si="42"/>
        <v>3194.4540000000002</v>
      </c>
      <c r="BT65" s="48">
        <f t="shared" si="42"/>
        <v>4.3680000000000003</v>
      </c>
      <c r="BU65" s="48">
        <f t="shared" si="42"/>
        <v>3198.8220000000001</v>
      </c>
      <c r="BV65" s="48"/>
      <c r="BW65" s="48">
        <f t="shared" si="42"/>
        <v>26807.362000000001</v>
      </c>
      <c r="BX65" s="48">
        <f t="shared" si="42"/>
        <v>218.22499999999999</v>
      </c>
      <c r="BY65" s="48">
        <f t="shared" si="42"/>
        <v>27025.587</v>
      </c>
      <c r="BZ65" s="48"/>
      <c r="CA65" s="48"/>
      <c r="CB65" s="48">
        <f t="shared" si="42"/>
        <v>26730.462</v>
      </c>
      <c r="CC65" s="48">
        <f t="shared" si="42"/>
        <v>90.037999999999997</v>
      </c>
      <c r="CD65" s="48">
        <f t="shared" si="42"/>
        <v>26820.5</v>
      </c>
      <c r="CE65" s="48"/>
      <c r="CF65" s="48">
        <f t="shared" si="42"/>
        <v>26226.037</v>
      </c>
      <c r="CG65" s="48">
        <f t="shared" si="42"/>
        <v>218.22499999999999</v>
      </c>
      <c r="CH65" s="48">
        <f t="shared" si="42"/>
        <v>26444.261999999999</v>
      </c>
      <c r="CI65" s="48"/>
      <c r="CJ65" s="48"/>
      <c r="CK65" s="48">
        <f t="shared" si="42"/>
        <v>26149.136999999999</v>
      </c>
      <c r="CL65" s="48">
        <f t="shared" si="42"/>
        <v>90.037999999999997</v>
      </c>
      <c r="CM65" s="48">
        <f t="shared" si="42"/>
        <v>26239.174999999999</v>
      </c>
      <c r="CN65" s="48"/>
      <c r="CO65" s="48">
        <f t="shared" si="42"/>
        <v>9744.7729999999992</v>
      </c>
      <c r="CP65" s="48">
        <f t="shared" si="42"/>
        <v>92.421000000000006</v>
      </c>
      <c r="CQ65" s="48">
        <f t="shared" si="42"/>
        <v>9837.1939999999995</v>
      </c>
      <c r="CR65" s="48"/>
      <c r="CS65" s="48"/>
      <c r="CT65" s="48">
        <f t="shared" si="42"/>
        <v>9710.49</v>
      </c>
      <c r="CU65" s="48">
        <f t="shared" si="41"/>
        <v>37.994</v>
      </c>
      <c r="CV65" s="48">
        <f t="shared" si="41"/>
        <v>9748.4840000000004</v>
      </c>
      <c r="CW65" s="48"/>
      <c r="CX65" s="48">
        <f t="shared" si="41"/>
        <v>13574.906999999999</v>
      </c>
      <c r="CY65" s="48">
        <f t="shared" si="41"/>
        <v>123.276</v>
      </c>
      <c r="CZ65" s="48">
        <f t="shared" si="41"/>
        <v>13698.183000000001</v>
      </c>
      <c r="DA65" s="48"/>
      <c r="DB65" s="48"/>
      <c r="DC65" s="48">
        <f t="shared" si="41"/>
        <v>13527.041999999999</v>
      </c>
      <c r="DD65" s="48">
        <f t="shared" si="41"/>
        <v>50.677999999999997</v>
      </c>
      <c r="DE65" s="48">
        <f t="shared" si="41"/>
        <v>13577.72</v>
      </c>
      <c r="DF65" s="48"/>
      <c r="DG65" s="48">
        <f t="shared" si="41"/>
        <v>2906.357</v>
      </c>
      <c r="DH65" s="48">
        <f t="shared" si="41"/>
        <v>2.528</v>
      </c>
      <c r="DI65" s="48">
        <f t="shared" si="41"/>
        <v>2908.8850000000002</v>
      </c>
      <c r="DJ65" s="48"/>
      <c r="DK65" s="48"/>
      <c r="DL65" s="48">
        <f t="shared" si="41"/>
        <v>2911.605</v>
      </c>
      <c r="DM65" s="48">
        <f t="shared" si="41"/>
        <v>1.3660000000000001</v>
      </c>
      <c r="DN65" s="48">
        <f t="shared" si="41"/>
        <v>2912.971</v>
      </c>
      <c r="DO65" s="48"/>
      <c r="DP65" s="48">
        <f t="shared" si="41"/>
        <v>581.32500000000005</v>
      </c>
      <c r="DQ65" s="48">
        <f t="shared" si="41"/>
        <v>0</v>
      </c>
      <c r="DR65" s="48">
        <f t="shared" si="41"/>
        <v>581.32500000000005</v>
      </c>
      <c r="DS65" s="48"/>
      <c r="DT65" s="48"/>
      <c r="DU65" s="48">
        <f t="shared" si="41"/>
        <v>581.32500000000005</v>
      </c>
      <c r="DV65" s="48">
        <f t="shared" si="41"/>
        <v>0</v>
      </c>
      <c r="DW65" s="48">
        <f t="shared" si="41"/>
        <v>581.32500000000005</v>
      </c>
      <c r="DX65" s="48"/>
      <c r="DY65" s="48">
        <f t="shared" ref="DY65:EF70" si="43">DY13/1000</f>
        <v>0</v>
      </c>
      <c r="DZ65" s="48">
        <f t="shared" si="43"/>
        <v>0</v>
      </c>
      <c r="EA65" s="48">
        <f t="shared" si="43"/>
        <v>326.59399999999999</v>
      </c>
      <c r="EB65" s="48"/>
      <c r="EC65" s="48"/>
      <c r="ED65" s="48">
        <f t="shared" si="43"/>
        <v>0</v>
      </c>
      <c r="EE65" s="48">
        <f t="shared" si="43"/>
        <v>0</v>
      </c>
      <c r="EF65" s="48">
        <f t="shared" si="43"/>
        <v>309.61700000000002</v>
      </c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>
        <f t="shared" si="25"/>
        <v>1863.2149999999999</v>
      </c>
      <c r="FA65" s="48">
        <f t="shared" si="25"/>
        <v>3.2000000000000001E-2</v>
      </c>
      <c r="FB65" s="48">
        <f t="shared" si="25"/>
        <v>1863.2470000000001</v>
      </c>
      <c r="FC65" s="48"/>
      <c r="FD65" s="48"/>
      <c r="FE65" s="48">
        <f t="shared" si="26"/>
        <v>1863.2149999999999</v>
      </c>
      <c r="FF65" s="48">
        <f t="shared" si="26"/>
        <v>0</v>
      </c>
      <c r="FG65" s="48">
        <f t="shared" si="26"/>
        <v>1863.2149999999999</v>
      </c>
      <c r="FH65" s="48"/>
      <c r="FI65" s="48">
        <f t="shared" si="27"/>
        <v>0</v>
      </c>
      <c r="FJ65" s="48">
        <f t="shared" si="27"/>
        <v>0</v>
      </c>
      <c r="FK65" s="48">
        <f t="shared" si="27"/>
        <v>0</v>
      </c>
      <c r="FL65" s="48"/>
      <c r="FM65" s="48"/>
      <c r="FN65" s="48">
        <f t="shared" si="28"/>
        <v>0</v>
      </c>
      <c r="FO65" s="48">
        <f t="shared" si="28"/>
        <v>0</v>
      </c>
      <c r="FP65" s="48">
        <f t="shared" si="28"/>
        <v>0</v>
      </c>
      <c r="FQ65" s="48"/>
      <c r="FR65" s="48">
        <f t="shared" si="29"/>
        <v>0</v>
      </c>
      <c r="FS65" s="48">
        <f t="shared" si="29"/>
        <v>0</v>
      </c>
      <c r="FT65" s="48">
        <f t="shared" si="29"/>
        <v>0</v>
      </c>
      <c r="FU65" s="48"/>
      <c r="FV65" s="48"/>
      <c r="FW65" s="48">
        <f t="shared" si="30"/>
        <v>0</v>
      </c>
      <c r="FX65" s="48">
        <f t="shared" si="30"/>
        <v>0</v>
      </c>
      <c r="FY65" s="48">
        <f t="shared" si="30"/>
        <v>0</v>
      </c>
      <c r="FZ65" s="48"/>
      <c r="GA65" s="48">
        <f t="shared" si="31"/>
        <v>0</v>
      </c>
      <c r="GB65" s="48">
        <f t="shared" si="31"/>
        <v>0</v>
      </c>
      <c r="GC65" s="48">
        <f t="shared" si="31"/>
        <v>0</v>
      </c>
      <c r="GD65" s="48"/>
      <c r="GE65" s="48"/>
      <c r="GF65" s="48">
        <f t="shared" si="32"/>
        <v>0</v>
      </c>
      <c r="GG65" s="48">
        <f t="shared" si="32"/>
        <v>0</v>
      </c>
      <c r="GH65" s="48">
        <f t="shared" si="32"/>
        <v>0</v>
      </c>
      <c r="GI65" s="48"/>
      <c r="GJ65" s="48">
        <f t="shared" si="33"/>
        <v>0</v>
      </c>
      <c r="GK65" s="48">
        <f t="shared" si="33"/>
        <v>0</v>
      </c>
      <c r="GL65" s="48">
        <f t="shared" si="33"/>
        <v>0</v>
      </c>
      <c r="GM65" s="48"/>
      <c r="GN65" s="48"/>
      <c r="GO65" s="48">
        <f t="shared" si="34"/>
        <v>0</v>
      </c>
      <c r="GP65" s="48">
        <f t="shared" si="34"/>
        <v>0</v>
      </c>
      <c r="GQ65" s="48">
        <f t="shared" si="34"/>
        <v>0</v>
      </c>
      <c r="GR65" s="48"/>
      <c r="GS65" s="48">
        <f t="shared" si="35"/>
        <v>0</v>
      </c>
      <c r="GT65" s="48">
        <f t="shared" si="35"/>
        <v>0</v>
      </c>
      <c r="GU65" s="48">
        <f t="shared" si="35"/>
        <v>0</v>
      </c>
      <c r="GV65" s="48"/>
      <c r="GW65" s="48"/>
      <c r="GX65" s="48">
        <f t="shared" si="36"/>
        <v>0</v>
      </c>
      <c r="GY65" s="48">
        <f t="shared" si="36"/>
        <v>0</v>
      </c>
      <c r="GZ65" s="48">
        <f t="shared" si="36"/>
        <v>0</v>
      </c>
      <c r="HA65" s="48"/>
      <c r="HB65" s="48">
        <f t="shared" si="37"/>
        <v>0</v>
      </c>
      <c r="HC65" s="48">
        <f t="shared" si="37"/>
        <v>0</v>
      </c>
      <c r="HD65" s="48">
        <f t="shared" si="37"/>
        <v>0</v>
      </c>
      <c r="HE65" s="48"/>
      <c r="HF65" s="48"/>
      <c r="HG65" s="48">
        <f t="shared" si="38"/>
        <v>0</v>
      </c>
      <c r="HH65" s="48">
        <f t="shared" si="38"/>
        <v>0</v>
      </c>
      <c r="HI65" s="48">
        <f t="shared" si="38"/>
        <v>0</v>
      </c>
      <c r="HJ65" s="48"/>
    </row>
    <row r="66" spans="2:218">
      <c r="B66" s="5" t="s">
        <v>22</v>
      </c>
      <c r="C66" s="48">
        <f t="shared" si="42"/>
        <v>10950.355</v>
      </c>
      <c r="D66" s="48">
        <f t="shared" si="42"/>
        <v>151.95099999999999</v>
      </c>
      <c r="E66" s="48">
        <f t="shared" si="42"/>
        <v>11109.001</v>
      </c>
      <c r="F66" s="48"/>
      <c r="G66" s="48"/>
      <c r="H66" s="48">
        <f t="shared" si="42"/>
        <v>10824.977000000001</v>
      </c>
      <c r="I66" s="48">
        <f t="shared" si="42"/>
        <v>63.676000000000002</v>
      </c>
      <c r="J66" s="48">
        <f t="shared" si="42"/>
        <v>10895.348</v>
      </c>
      <c r="K66" s="48"/>
      <c r="L66" s="48">
        <f t="shared" si="42"/>
        <v>10950.355</v>
      </c>
      <c r="M66" s="48">
        <f t="shared" si="42"/>
        <v>151.95099999999999</v>
      </c>
      <c r="N66" s="48">
        <f t="shared" si="42"/>
        <v>11109.001</v>
      </c>
      <c r="O66" s="48"/>
      <c r="P66" s="48"/>
      <c r="Q66" s="48">
        <f t="shared" si="42"/>
        <v>10824.977000000001</v>
      </c>
      <c r="R66" s="48">
        <f t="shared" si="42"/>
        <v>63.676000000000002</v>
      </c>
      <c r="S66" s="48">
        <f t="shared" si="42"/>
        <v>10895.348</v>
      </c>
      <c r="T66" s="48"/>
      <c r="U66" s="48">
        <f t="shared" si="42"/>
        <v>4871.0259999999998</v>
      </c>
      <c r="V66" s="48">
        <f t="shared" si="42"/>
        <v>87.489000000000004</v>
      </c>
      <c r="W66" s="48">
        <f t="shared" si="42"/>
        <v>4958.5150000000003</v>
      </c>
      <c r="X66" s="48"/>
      <c r="Y66" s="48"/>
      <c r="Z66" s="48">
        <f t="shared" si="42"/>
        <v>4772.0450000000001</v>
      </c>
      <c r="AA66" s="48">
        <f t="shared" si="42"/>
        <v>38.776000000000003</v>
      </c>
      <c r="AB66" s="48">
        <f t="shared" si="42"/>
        <v>4810.8209999999999</v>
      </c>
      <c r="AC66" s="48"/>
      <c r="AD66" s="48">
        <f t="shared" si="42"/>
        <v>123.31699999999999</v>
      </c>
      <c r="AE66" s="48">
        <f t="shared" si="42"/>
        <v>2.6160000000000001</v>
      </c>
      <c r="AF66" s="48">
        <f t="shared" si="42"/>
        <v>125.93300000000001</v>
      </c>
      <c r="AG66" s="48"/>
      <c r="AH66" s="48"/>
      <c r="AI66" s="48">
        <f t="shared" si="42"/>
        <v>120.319</v>
      </c>
      <c r="AJ66" s="48">
        <f t="shared" si="42"/>
        <v>1.1439999999999999</v>
      </c>
      <c r="AK66" s="48">
        <f t="shared" si="42"/>
        <v>121.46299999999999</v>
      </c>
      <c r="AL66" s="48"/>
      <c r="AM66" s="48">
        <f t="shared" si="42"/>
        <v>3879.9789999999998</v>
      </c>
      <c r="AN66" s="48">
        <f t="shared" si="42"/>
        <v>82.317999999999998</v>
      </c>
      <c r="AO66" s="48">
        <f t="shared" si="42"/>
        <v>3962.297</v>
      </c>
      <c r="AP66" s="48"/>
      <c r="AQ66" s="48"/>
      <c r="AR66" s="48">
        <f t="shared" si="42"/>
        <v>3785.6370000000002</v>
      </c>
      <c r="AS66" s="48">
        <f t="shared" si="42"/>
        <v>36.002000000000002</v>
      </c>
      <c r="AT66" s="48">
        <f t="shared" si="42"/>
        <v>3821.6390000000001</v>
      </c>
      <c r="AU66" s="48"/>
      <c r="AV66" s="48">
        <f t="shared" si="42"/>
        <v>21.893999999999998</v>
      </c>
      <c r="AW66" s="48">
        <f t="shared" si="42"/>
        <v>0</v>
      </c>
      <c r="AX66" s="48">
        <f t="shared" si="42"/>
        <v>21.893999999999998</v>
      </c>
      <c r="AY66" s="48"/>
      <c r="AZ66" s="48"/>
      <c r="BA66" s="48">
        <f t="shared" si="42"/>
        <v>21.893999999999998</v>
      </c>
      <c r="BB66" s="48">
        <f t="shared" si="42"/>
        <v>0</v>
      </c>
      <c r="BC66" s="48">
        <f t="shared" si="42"/>
        <v>21.893999999999998</v>
      </c>
      <c r="BD66" s="48"/>
      <c r="BE66" s="48">
        <f t="shared" si="42"/>
        <v>288.64699999999999</v>
      </c>
      <c r="BF66" s="48">
        <f t="shared" si="42"/>
        <v>0.85</v>
      </c>
      <c r="BG66" s="48">
        <f t="shared" si="42"/>
        <v>289.49700000000001</v>
      </c>
      <c r="BH66" s="48"/>
      <c r="BI66" s="48"/>
      <c r="BJ66" s="48">
        <f t="shared" si="42"/>
        <v>288.101</v>
      </c>
      <c r="BK66" s="48">
        <f t="shared" si="42"/>
        <v>0.54200000000000004</v>
      </c>
      <c r="BL66" s="48">
        <f t="shared" si="42"/>
        <v>288.64299999999997</v>
      </c>
      <c r="BM66" s="48"/>
      <c r="BN66" s="48">
        <f t="shared" si="42"/>
        <v>579.08299999999997</v>
      </c>
      <c r="BO66" s="48">
        <f t="shared" si="42"/>
        <v>1.7050000000000001</v>
      </c>
      <c r="BP66" s="48">
        <f t="shared" si="42"/>
        <v>580.78800000000001</v>
      </c>
      <c r="BQ66" s="48"/>
      <c r="BR66" s="48"/>
      <c r="BS66" s="48">
        <f t="shared" si="42"/>
        <v>577.98800000000006</v>
      </c>
      <c r="BT66" s="48">
        <f t="shared" si="42"/>
        <v>1.0880000000000001</v>
      </c>
      <c r="BU66" s="48">
        <f t="shared" si="42"/>
        <v>579.07600000000002</v>
      </c>
      <c r="BV66" s="48"/>
      <c r="BW66" s="48">
        <f t="shared" si="42"/>
        <v>5311.2129999999997</v>
      </c>
      <c r="BX66" s="48">
        <f t="shared" si="42"/>
        <v>57.012999999999998</v>
      </c>
      <c r="BY66" s="48">
        <f t="shared" si="42"/>
        <v>5368.2259999999997</v>
      </c>
      <c r="BZ66" s="48"/>
      <c r="CA66" s="48"/>
      <c r="CB66" s="48">
        <f t="shared" si="42"/>
        <v>5287.5249999999996</v>
      </c>
      <c r="CC66" s="48">
        <f t="shared" si="42"/>
        <v>22.870999999999999</v>
      </c>
      <c r="CD66" s="48">
        <f t="shared" si="42"/>
        <v>5310.3959999999997</v>
      </c>
      <c r="CE66" s="48"/>
      <c r="CF66" s="48">
        <f t="shared" si="42"/>
        <v>4756.0780000000004</v>
      </c>
      <c r="CG66" s="48">
        <f t="shared" si="42"/>
        <v>57.012999999999998</v>
      </c>
      <c r="CH66" s="48">
        <f t="shared" si="42"/>
        <v>4813.0910000000003</v>
      </c>
      <c r="CI66" s="48"/>
      <c r="CJ66" s="48"/>
      <c r="CK66" s="48">
        <f t="shared" si="42"/>
        <v>4732.3900000000003</v>
      </c>
      <c r="CL66" s="48">
        <f t="shared" si="42"/>
        <v>22.870999999999999</v>
      </c>
      <c r="CM66" s="48">
        <f t="shared" si="42"/>
        <v>4755.2610000000004</v>
      </c>
      <c r="CN66" s="48"/>
      <c r="CO66" s="48">
        <f t="shared" si="42"/>
        <v>1905.2059999999999</v>
      </c>
      <c r="CP66" s="48">
        <f t="shared" si="42"/>
        <v>22.838000000000001</v>
      </c>
      <c r="CQ66" s="48">
        <f t="shared" si="42"/>
        <v>1928.0440000000001</v>
      </c>
      <c r="CR66" s="48"/>
      <c r="CS66" s="48"/>
      <c r="CT66" s="48">
        <f t="shared" si="42"/>
        <v>1895.7170000000001</v>
      </c>
      <c r="CU66" s="48">
        <f t="shared" si="41"/>
        <v>9.1620000000000008</v>
      </c>
      <c r="CV66" s="48">
        <f t="shared" si="41"/>
        <v>1904.8789999999999</v>
      </c>
      <c r="CW66" s="48"/>
      <c r="CX66" s="48">
        <f t="shared" si="41"/>
        <v>2143.75</v>
      </c>
      <c r="CY66" s="48">
        <f t="shared" si="41"/>
        <v>25.698</v>
      </c>
      <c r="CZ66" s="48">
        <f t="shared" si="41"/>
        <v>2169.4479999999999</v>
      </c>
      <c r="DA66" s="48"/>
      <c r="DB66" s="48"/>
      <c r="DC66" s="48">
        <f t="shared" si="41"/>
        <v>2133.0720000000001</v>
      </c>
      <c r="DD66" s="48">
        <f t="shared" si="41"/>
        <v>10.308999999999999</v>
      </c>
      <c r="DE66" s="48">
        <f t="shared" si="41"/>
        <v>2143.3809999999999</v>
      </c>
      <c r="DF66" s="48"/>
      <c r="DG66" s="48">
        <f t="shared" si="41"/>
        <v>707.12199999999996</v>
      </c>
      <c r="DH66" s="48">
        <f t="shared" si="41"/>
        <v>8.4770000000000003</v>
      </c>
      <c r="DI66" s="48">
        <f t="shared" si="41"/>
        <v>715.59900000000005</v>
      </c>
      <c r="DJ66" s="48"/>
      <c r="DK66" s="48"/>
      <c r="DL66" s="48">
        <f t="shared" si="41"/>
        <v>703.601</v>
      </c>
      <c r="DM66" s="48">
        <f t="shared" si="41"/>
        <v>3.4</v>
      </c>
      <c r="DN66" s="48">
        <f t="shared" si="41"/>
        <v>707.00099999999998</v>
      </c>
      <c r="DO66" s="48"/>
      <c r="DP66" s="48">
        <f t="shared" si="41"/>
        <v>555.13499999999999</v>
      </c>
      <c r="DQ66" s="48">
        <f t="shared" si="41"/>
        <v>0</v>
      </c>
      <c r="DR66" s="48">
        <f t="shared" si="41"/>
        <v>555.13499999999999</v>
      </c>
      <c r="DS66" s="48"/>
      <c r="DT66" s="48"/>
      <c r="DU66" s="48">
        <f t="shared" si="41"/>
        <v>555.13499999999999</v>
      </c>
      <c r="DV66" s="48">
        <f t="shared" si="41"/>
        <v>0</v>
      </c>
      <c r="DW66" s="48">
        <f t="shared" si="41"/>
        <v>555.13499999999999</v>
      </c>
      <c r="DX66" s="48"/>
      <c r="DY66" s="48">
        <f t="shared" si="43"/>
        <v>0</v>
      </c>
      <c r="DZ66" s="48">
        <f t="shared" si="43"/>
        <v>0</v>
      </c>
      <c r="EA66" s="48">
        <f t="shared" si="43"/>
        <v>142.99299999999999</v>
      </c>
      <c r="EB66" s="48"/>
      <c r="EC66" s="48"/>
      <c r="ED66" s="48">
        <f t="shared" si="43"/>
        <v>0</v>
      </c>
      <c r="EE66" s="48">
        <f t="shared" si="43"/>
        <v>0</v>
      </c>
      <c r="EF66" s="48">
        <f t="shared" si="43"/>
        <v>134.864</v>
      </c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>
        <f t="shared" si="25"/>
        <v>639.26700000000005</v>
      </c>
      <c r="FA66" s="48">
        <f t="shared" si="25"/>
        <v>0</v>
      </c>
      <c r="FB66" s="48">
        <f t="shared" si="25"/>
        <v>639.26700000000005</v>
      </c>
      <c r="FC66" s="48"/>
      <c r="FD66" s="48"/>
      <c r="FE66" s="48">
        <f t="shared" si="26"/>
        <v>639.26700000000005</v>
      </c>
      <c r="FF66" s="48">
        <f t="shared" si="26"/>
        <v>0</v>
      </c>
      <c r="FG66" s="48">
        <f t="shared" si="26"/>
        <v>639.26700000000005</v>
      </c>
      <c r="FH66" s="48"/>
      <c r="FI66" s="48">
        <f t="shared" si="27"/>
        <v>0</v>
      </c>
      <c r="FJ66" s="48">
        <f t="shared" si="27"/>
        <v>0</v>
      </c>
      <c r="FK66" s="48">
        <f t="shared" si="27"/>
        <v>0</v>
      </c>
      <c r="FL66" s="48"/>
      <c r="FM66" s="48"/>
      <c r="FN66" s="48">
        <f t="shared" si="28"/>
        <v>0</v>
      </c>
      <c r="FO66" s="48">
        <f t="shared" si="28"/>
        <v>0</v>
      </c>
      <c r="FP66" s="48">
        <f t="shared" si="28"/>
        <v>0</v>
      </c>
      <c r="FQ66" s="48"/>
      <c r="FR66" s="48">
        <f t="shared" si="29"/>
        <v>0</v>
      </c>
      <c r="FS66" s="48">
        <f t="shared" si="29"/>
        <v>0</v>
      </c>
      <c r="FT66" s="48">
        <f t="shared" si="29"/>
        <v>0</v>
      </c>
      <c r="FU66" s="48"/>
      <c r="FV66" s="48"/>
      <c r="FW66" s="48">
        <f t="shared" si="30"/>
        <v>0</v>
      </c>
      <c r="FX66" s="48">
        <f t="shared" si="30"/>
        <v>0</v>
      </c>
      <c r="FY66" s="48">
        <f t="shared" si="30"/>
        <v>0</v>
      </c>
      <c r="FZ66" s="48"/>
      <c r="GA66" s="48">
        <f t="shared" si="31"/>
        <v>0</v>
      </c>
      <c r="GB66" s="48">
        <f t="shared" si="31"/>
        <v>0</v>
      </c>
      <c r="GC66" s="48">
        <f t="shared" si="31"/>
        <v>0</v>
      </c>
      <c r="GD66" s="48"/>
      <c r="GE66" s="48"/>
      <c r="GF66" s="48">
        <f t="shared" si="32"/>
        <v>0</v>
      </c>
      <c r="GG66" s="48">
        <f t="shared" si="32"/>
        <v>0</v>
      </c>
      <c r="GH66" s="48">
        <f t="shared" si="32"/>
        <v>0</v>
      </c>
      <c r="GI66" s="48"/>
      <c r="GJ66" s="48">
        <f t="shared" si="33"/>
        <v>0</v>
      </c>
      <c r="GK66" s="48">
        <f t="shared" si="33"/>
        <v>0</v>
      </c>
      <c r="GL66" s="48">
        <f t="shared" si="33"/>
        <v>0</v>
      </c>
      <c r="GM66" s="48"/>
      <c r="GN66" s="48"/>
      <c r="GO66" s="48">
        <f t="shared" si="34"/>
        <v>0</v>
      </c>
      <c r="GP66" s="48">
        <f t="shared" si="34"/>
        <v>0</v>
      </c>
      <c r="GQ66" s="48">
        <f t="shared" si="34"/>
        <v>0</v>
      </c>
      <c r="GR66" s="48"/>
      <c r="GS66" s="48">
        <f t="shared" si="35"/>
        <v>0</v>
      </c>
      <c r="GT66" s="48">
        <f t="shared" si="35"/>
        <v>0</v>
      </c>
      <c r="GU66" s="48">
        <f t="shared" si="35"/>
        <v>0</v>
      </c>
      <c r="GV66" s="48"/>
      <c r="GW66" s="48"/>
      <c r="GX66" s="48">
        <f t="shared" si="36"/>
        <v>0</v>
      </c>
      <c r="GY66" s="48">
        <f t="shared" si="36"/>
        <v>0</v>
      </c>
      <c r="GZ66" s="48">
        <f t="shared" si="36"/>
        <v>0</v>
      </c>
      <c r="HA66" s="48"/>
      <c r="HB66" s="48">
        <f t="shared" si="37"/>
        <v>0</v>
      </c>
      <c r="HC66" s="48">
        <f t="shared" si="37"/>
        <v>0</v>
      </c>
      <c r="HD66" s="48">
        <f t="shared" si="37"/>
        <v>0</v>
      </c>
      <c r="HE66" s="48"/>
      <c r="HF66" s="48"/>
      <c r="HG66" s="48">
        <f t="shared" si="38"/>
        <v>0</v>
      </c>
      <c r="HH66" s="48">
        <f t="shared" si="38"/>
        <v>0</v>
      </c>
      <c r="HI66" s="48">
        <f t="shared" si="38"/>
        <v>0</v>
      </c>
      <c r="HJ66" s="48"/>
    </row>
    <row r="67" spans="2:218">
      <c r="B67" s="5" t="s">
        <v>9</v>
      </c>
      <c r="C67" s="48">
        <f t="shared" si="42"/>
        <v>46139.038</v>
      </c>
      <c r="D67" s="48">
        <f t="shared" si="42"/>
        <v>228.04</v>
      </c>
      <c r="E67" s="48">
        <f t="shared" si="42"/>
        <v>46393.66</v>
      </c>
      <c r="F67" s="48"/>
      <c r="G67" s="48"/>
      <c r="H67" s="48">
        <f t="shared" si="42"/>
        <v>45987.750999999997</v>
      </c>
      <c r="I67" s="48">
        <f t="shared" si="42"/>
        <v>123.93899999999999</v>
      </c>
      <c r="J67" s="48">
        <f t="shared" si="42"/>
        <v>46138.271999999997</v>
      </c>
      <c r="K67" s="48"/>
      <c r="L67" s="48">
        <f t="shared" si="42"/>
        <v>46139.038</v>
      </c>
      <c r="M67" s="48">
        <f t="shared" si="42"/>
        <v>228.04</v>
      </c>
      <c r="N67" s="48">
        <f t="shared" si="42"/>
        <v>46393.66</v>
      </c>
      <c r="O67" s="48"/>
      <c r="P67" s="48"/>
      <c r="Q67" s="48">
        <f t="shared" si="42"/>
        <v>45987.750999999997</v>
      </c>
      <c r="R67" s="48">
        <f t="shared" si="42"/>
        <v>123.93899999999999</v>
      </c>
      <c r="S67" s="48">
        <f t="shared" si="42"/>
        <v>46138.271999999997</v>
      </c>
      <c r="T67" s="48"/>
      <c r="U67" s="48">
        <f t="shared" si="42"/>
        <v>23980.736000000001</v>
      </c>
      <c r="V67" s="48">
        <f t="shared" si="42"/>
        <v>169.08600000000001</v>
      </c>
      <c r="W67" s="48">
        <f t="shared" si="42"/>
        <v>24149.822</v>
      </c>
      <c r="X67" s="48"/>
      <c r="Y67" s="48"/>
      <c r="Z67" s="48">
        <f t="shared" si="42"/>
        <v>23856.981</v>
      </c>
      <c r="AA67" s="48">
        <f t="shared" si="42"/>
        <v>92.734999999999999</v>
      </c>
      <c r="AB67" s="48">
        <f t="shared" si="42"/>
        <v>23949.716</v>
      </c>
      <c r="AC67" s="48"/>
      <c r="AD67" s="48">
        <f t="shared" si="42"/>
        <v>594.33699999999999</v>
      </c>
      <c r="AE67" s="48">
        <f t="shared" si="42"/>
        <v>4.234</v>
      </c>
      <c r="AF67" s="48">
        <f t="shared" si="42"/>
        <v>598.57100000000003</v>
      </c>
      <c r="AG67" s="48"/>
      <c r="AH67" s="48"/>
      <c r="AI67" s="48">
        <f t="shared" si="42"/>
        <v>590.87800000000004</v>
      </c>
      <c r="AJ67" s="48">
        <f t="shared" si="42"/>
        <v>2.4300000000000002</v>
      </c>
      <c r="AK67" s="48">
        <f t="shared" si="42"/>
        <v>593.30799999999999</v>
      </c>
      <c r="AL67" s="48"/>
      <c r="AM67" s="48">
        <f t="shared" si="42"/>
        <v>20632.726999999999</v>
      </c>
      <c r="AN67" s="48">
        <f t="shared" si="42"/>
        <v>146.976</v>
      </c>
      <c r="AO67" s="48">
        <f t="shared" si="42"/>
        <v>20779.703000000001</v>
      </c>
      <c r="AP67" s="48"/>
      <c r="AQ67" s="48"/>
      <c r="AR67" s="48">
        <f t="shared" si="42"/>
        <v>20512.646000000001</v>
      </c>
      <c r="AS67" s="48">
        <f t="shared" si="42"/>
        <v>84.349000000000004</v>
      </c>
      <c r="AT67" s="48">
        <f t="shared" si="42"/>
        <v>20596.994999999999</v>
      </c>
      <c r="AU67" s="48"/>
      <c r="AV67" s="48">
        <f t="shared" si="42"/>
        <v>191.43199999999999</v>
      </c>
      <c r="AW67" s="48">
        <f t="shared" si="42"/>
        <v>0</v>
      </c>
      <c r="AX67" s="48">
        <f t="shared" si="42"/>
        <v>191.43199999999999</v>
      </c>
      <c r="AY67" s="48"/>
      <c r="AZ67" s="48"/>
      <c r="BA67" s="48">
        <f t="shared" si="42"/>
        <v>191.43199999999999</v>
      </c>
      <c r="BB67" s="48">
        <f t="shared" si="42"/>
        <v>0</v>
      </c>
      <c r="BC67" s="48">
        <f t="shared" si="42"/>
        <v>191.43199999999999</v>
      </c>
      <c r="BD67" s="48"/>
      <c r="BE67" s="48">
        <f t="shared" si="42"/>
        <v>846.56500000000005</v>
      </c>
      <c r="BF67" s="48">
        <f t="shared" si="42"/>
        <v>9.0370000000000008</v>
      </c>
      <c r="BG67" s="48">
        <f t="shared" si="42"/>
        <v>855.60199999999998</v>
      </c>
      <c r="BH67" s="48"/>
      <c r="BI67" s="48"/>
      <c r="BJ67" s="48">
        <f t="shared" si="42"/>
        <v>846.49900000000002</v>
      </c>
      <c r="BK67" s="48">
        <f t="shared" si="42"/>
        <v>3.0110000000000001</v>
      </c>
      <c r="BL67" s="48">
        <f t="shared" si="42"/>
        <v>849.51</v>
      </c>
      <c r="BM67" s="48"/>
      <c r="BN67" s="48">
        <f t="shared" si="42"/>
        <v>1907.107</v>
      </c>
      <c r="BO67" s="48">
        <f t="shared" si="42"/>
        <v>8.8390000000000004</v>
      </c>
      <c r="BP67" s="48">
        <f t="shared" si="42"/>
        <v>1915.9459999999999</v>
      </c>
      <c r="BQ67" s="48"/>
      <c r="BR67" s="48"/>
      <c r="BS67" s="48">
        <f t="shared" si="42"/>
        <v>1906.9580000000001</v>
      </c>
      <c r="BT67" s="48">
        <f t="shared" si="42"/>
        <v>2.9449999999999998</v>
      </c>
      <c r="BU67" s="48">
        <f t="shared" si="42"/>
        <v>1909.903</v>
      </c>
      <c r="BV67" s="48"/>
      <c r="BW67" s="48">
        <f t="shared" si="42"/>
        <v>19953.343000000001</v>
      </c>
      <c r="BX67" s="48">
        <f t="shared" si="42"/>
        <v>50.973999999999997</v>
      </c>
      <c r="BY67" s="48">
        <f t="shared" si="42"/>
        <v>20004.316999999999</v>
      </c>
      <c r="BZ67" s="48"/>
      <c r="CA67" s="48"/>
      <c r="CB67" s="48">
        <f t="shared" si="42"/>
        <v>19929.902999999998</v>
      </c>
      <c r="CC67" s="48">
        <f t="shared" si="42"/>
        <v>26.91</v>
      </c>
      <c r="CD67" s="48">
        <f t="shared" si="42"/>
        <v>19956.812999999998</v>
      </c>
      <c r="CE67" s="48"/>
      <c r="CF67" s="48">
        <f t="shared" si="42"/>
        <v>19703.552</v>
      </c>
      <c r="CG67" s="48">
        <f t="shared" si="42"/>
        <v>50.973999999999997</v>
      </c>
      <c r="CH67" s="48">
        <f t="shared" si="42"/>
        <v>19754.526000000002</v>
      </c>
      <c r="CI67" s="48"/>
      <c r="CJ67" s="48"/>
      <c r="CK67" s="48">
        <f t="shared" si="42"/>
        <v>19680.112000000001</v>
      </c>
      <c r="CL67" s="48">
        <f t="shared" si="42"/>
        <v>26.91</v>
      </c>
      <c r="CM67" s="48">
        <f t="shared" si="42"/>
        <v>19707.022000000001</v>
      </c>
      <c r="CN67" s="48"/>
      <c r="CO67" s="48">
        <f t="shared" si="42"/>
        <v>7960.5069999999996</v>
      </c>
      <c r="CP67" s="48">
        <f t="shared" si="42"/>
        <v>22.247</v>
      </c>
      <c r="CQ67" s="48">
        <f t="shared" si="42"/>
        <v>7982.7539999999999</v>
      </c>
      <c r="CR67" s="48"/>
      <c r="CS67" s="48"/>
      <c r="CT67" s="48">
        <f t="shared" si="42"/>
        <v>7949.7179999999998</v>
      </c>
      <c r="CU67" s="48">
        <f t="shared" si="41"/>
        <v>11.442</v>
      </c>
      <c r="CV67" s="48">
        <f t="shared" si="41"/>
        <v>7961.16</v>
      </c>
      <c r="CW67" s="48"/>
      <c r="CX67" s="48">
        <f t="shared" si="41"/>
        <v>9163.4060000000009</v>
      </c>
      <c r="CY67" s="48">
        <f t="shared" si="41"/>
        <v>25.609000000000002</v>
      </c>
      <c r="CZ67" s="48">
        <f t="shared" si="41"/>
        <v>9189.0149999999994</v>
      </c>
      <c r="DA67" s="48"/>
      <c r="DB67" s="48"/>
      <c r="DC67" s="48">
        <f t="shared" si="41"/>
        <v>9150.9869999999992</v>
      </c>
      <c r="DD67" s="48">
        <f t="shared" si="41"/>
        <v>13.170999999999999</v>
      </c>
      <c r="DE67" s="48">
        <f t="shared" si="41"/>
        <v>9164.1579999999994</v>
      </c>
      <c r="DF67" s="48"/>
      <c r="DG67" s="48">
        <f t="shared" si="41"/>
        <v>2579.6390000000001</v>
      </c>
      <c r="DH67" s="48">
        <f t="shared" si="41"/>
        <v>3.1179999999999999</v>
      </c>
      <c r="DI67" s="48">
        <f t="shared" si="41"/>
        <v>2582.7570000000001</v>
      </c>
      <c r="DJ67" s="48"/>
      <c r="DK67" s="48"/>
      <c r="DL67" s="48">
        <f t="shared" si="41"/>
        <v>2579.4070000000002</v>
      </c>
      <c r="DM67" s="48">
        <f t="shared" si="41"/>
        <v>2.2970000000000002</v>
      </c>
      <c r="DN67" s="48">
        <f t="shared" si="41"/>
        <v>2581.7040000000002</v>
      </c>
      <c r="DO67" s="48"/>
      <c r="DP67" s="48">
        <f t="shared" si="41"/>
        <v>249.791</v>
      </c>
      <c r="DQ67" s="48">
        <f t="shared" si="41"/>
        <v>0</v>
      </c>
      <c r="DR67" s="48">
        <f t="shared" si="41"/>
        <v>249.791</v>
      </c>
      <c r="DS67" s="48"/>
      <c r="DT67" s="48"/>
      <c r="DU67" s="48">
        <f t="shared" si="41"/>
        <v>249.791</v>
      </c>
      <c r="DV67" s="48">
        <f t="shared" si="41"/>
        <v>0</v>
      </c>
      <c r="DW67" s="48">
        <f t="shared" si="41"/>
        <v>249.791</v>
      </c>
      <c r="DX67" s="48"/>
      <c r="DY67" s="48">
        <f t="shared" si="43"/>
        <v>0</v>
      </c>
      <c r="DZ67" s="48">
        <f t="shared" si="43"/>
        <v>0</v>
      </c>
      <c r="EA67" s="48">
        <f t="shared" si="43"/>
        <v>482.9</v>
      </c>
      <c r="EB67" s="48"/>
      <c r="EC67" s="48"/>
      <c r="ED67" s="48">
        <f t="shared" si="43"/>
        <v>0</v>
      </c>
      <c r="EE67" s="48">
        <f t="shared" si="43"/>
        <v>0</v>
      </c>
      <c r="EF67" s="48">
        <f t="shared" si="43"/>
        <v>475.13600000000002</v>
      </c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>
        <f t="shared" si="25"/>
        <v>1756.607</v>
      </c>
      <c r="FA67" s="48">
        <f t="shared" si="25"/>
        <v>1.4E-2</v>
      </c>
      <c r="FB67" s="48">
        <f t="shared" si="25"/>
        <v>1756.6210000000001</v>
      </c>
      <c r="FC67" s="48"/>
      <c r="FD67" s="48"/>
      <c r="FE67" s="48">
        <f t="shared" si="26"/>
        <v>1756.607</v>
      </c>
      <c r="FF67" s="48">
        <f t="shared" si="26"/>
        <v>0</v>
      </c>
      <c r="FG67" s="48">
        <f t="shared" si="26"/>
        <v>1756.607</v>
      </c>
      <c r="FH67" s="48"/>
      <c r="FI67" s="48">
        <f t="shared" si="27"/>
        <v>0</v>
      </c>
      <c r="FJ67" s="48">
        <f t="shared" si="27"/>
        <v>0</v>
      </c>
      <c r="FK67" s="48">
        <f t="shared" si="27"/>
        <v>0</v>
      </c>
      <c r="FL67" s="48"/>
      <c r="FM67" s="48"/>
      <c r="FN67" s="48">
        <f t="shared" si="28"/>
        <v>0</v>
      </c>
      <c r="FO67" s="48">
        <f t="shared" si="28"/>
        <v>0</v>
      </c>
      <c r="FP67" s="48">
        <f t="shared" si="28"/>
        <v>0</v>
      </c>
      <c r="FQ67" s="48"/>
      <c r="FR67" s="48">
        <f t="shared" si="29"/>
        <v>0</v>
      </c>
      <c r="FS67" s="48">
        <f t="shared" si="29"/>
        <v>0</v>
      </c>
      <c r="FT67" s="48">
        <f t="shared" si="29"/>
        <v>0</v>
      </c>
      <c r="FU67" s="48"/>
      <c r="FV67" s="48"/>
      <c r="FW67" s="48">
        <f t="shared" si="30"/>
        <v>0</v>
      </c>
      <c r="FX67" s="48">
        <f t="shared" si="30"/>
        <v>0</v>
      </c>
      <c r="FY67" s="48">
        <f t="shared" si="30"/>
        <v>0</v>
      </c>
      <c r="FZ67" s="48"/>
      <c r="GA67" s="48">
        <f t="shared" si="31"/>
        <v>0</v>
      </c>
      <c r="GB67" s="48">
        <f t="shared" si="31"/>
        <v>0</v>
      </c>
      <c r="GC67" s="48">
        <f t="shared" si="31"/>
        <v>0</v>
      </c>
      <c r="GD67" s="48"/>
      <c r="GE67" s="48"/>
      <c r="GF67" s="48">
        <f t="shared" si="32"/>
        <v>0</v>
      </c>
      <c r="GG67" s="48">
        <f t="shared" si="32"/>
        <v>0</v>
      </c>
      <c r="GH67" s="48">
        <f t="shared" si="32"/>
        <v>0</v>
      </c>
      <c r="GI67" s="48"/>
      <c r="GJ67" s="48">
        <f t="shared" si="33"/>
        <v>0</v>
      </c>
      <c r="GK67" s="48">
        <f t="shared" si="33"/>
        <v>0</v>
      </c>
      <c r="GL67" s="48">
        <f t="shared" si="33"/>
        <v>0</v>
      </c>
      <c r="GM67" s="48"/>
      <c r="GN67" s="48"/>
      <c r="GO67" s="48">
        <f t="shared" si="34"/>
        <v>0</v>
      </c>
      <c r="GP67" s="48">
        <f t="shared" si="34"/>
        <v>0</v>
      </c>
      <c r="GQ67" s="48">
        <f t="shared" si="34"/>
        <v>0</v>
      </c>
      <c r="GR67" s="48"/>
      <c r="GS67" s="48">
        <f t="shared" si="35"/>
        <v>0</v>
      </c>
      <c r="GT67" s="48">
        <f t="shared" si="35"/>
        <v>0</v>
      </c>
      <c r="GU67" s="48">
        <f t="shared" si="35"/>
        <v>0</v>
      </c>
      <c r="GV67" s="48"/>
      <c r="GW67" s="48"/>
      <c r="GX67" s="48">
        <f t="shared" si="36"/>
        <v>0</v>
      </c>
      <c r="GY67" s="48">
        <f t="shared" si="36"/>
        <v>0</v>
      </c>
      <c r="GZ67" s="48">
        <f t="shared" si="36"/>
        <v>0</v>
      </c>
      <c r="HA67" s="48"/>
      <c r="HB67" s="48">
        <f t="shared" si="37"/>
        <v>0</v>
      </c>
      <c r="HC67" s="48">
        <f t="shared" si="37"/>
        <v>0</v>
      </c>
      <c r="HD67" s="48">
        <f t="shared" si="37"/>
        <v>0</v>
      </c>
      <c r="HE67" s="48"/>
      <c r="HF67" s="48"/>
      <c r="HG67" s="48">
        <f t="shared" si="38"/>
        <v>0</v>
      </c>
      <c r="HH67" s="48">
        <f t="shared" si="38"/>
        <v>0</v>
      </c>
      <c r="HI67" s="48">
        <f t="shared" si="38"/>
        <v>0</v>
      </c>
      <c r="HJ67" s="48"/>
    </row>
    <row r="68" spans="2:218">
      <c r="B68" s="5" t="s">
        <v>5</v>
      </c>
      <c r="C68" s="48">
        <f t="shared" si="42"/>
        <v>10591.333000000001</v>
      </c>
      <c r="D68" s="48">
        <f t="shared" si="42"/>
        <v>170.59200000000001</v>
      </c>
      <c r="E68" s="48">
        <f t="shared" si="42"/>
        <v>10777.529</v>
      </c>
      <c r="F68" s="48"/>
      <c r="G68" s="48"/>
      <c r="H68" s="48">
        <f t="shared" si="42"/>
        <v>10535.504000000001</v>
      </c>
      <c r="I68" s="48">
        <f t="shared" si="42"/>
        <v>71.296000000000006</v>
      </c>
      <c r="J68" s="48">
        <f t="shared" si="42"/>
        <v>10622.404</v>
      </c>
      <c r="K68" s="48"/>
      <c r="L68" s="48">
        <f t="shared" si="42"/>
        <v>10591.333000000001</v>
      </c>
      <c r="M68" s="48">
        <f t="shared" si="42"/>
        <v>170.59200000000001</v>
      </c>
      <c r="N68" s="48">
        <f t="shared" si="42"/>
        <v>10777.529</v>
      </c>
      <c r="O68" s="48"/>
      <c r="P68" s="48"/>
      <c r="Q68" s="48">
        <f t="shared" si="42"/>
        <v>10535.504000000001</v>
      </c>
      <c r="R68" s="48">
        <f t="shared" si="42"/>
        <v>71.296000000000006</v>
      </c>
      <c r="S68" s="48">
        <f t="shared" si="42"/>
        <v>10622.404</v>
      </c>
      <c r="T68" s="48"/>
      <c r="U68" s="48">
        <f t="shared" si="42"/>
        <v>4837.4449999999997</v>
      </c>
      <c r="V68" s="48">
        <f t="shared" si="42"/>
        <v>85.850999999999999</v>
      </c>
      <c r="W68" s="48">
        <f t="shared" si="42"/>
        <v>4923.2960000000003</v>
      </c>
      <c r="X68" s="48"/>
      <c r="Y68" s="48"/>
      <c r="Z68" s="48">
        <f t="shared" si="42"/>
        <v>4801.7749999999996</v>
      </c>
      <c r="AA68" s="48">
        <f t="shared" si="42"/>
        <v>38.5</v>
      </c>
      <c r="AB68" s="48">
        <f t="shared" si="42"/>
        <v>4840.2749999999996</v>
      </c>
      <c r="AC68" s="48"/>
      <c r="AD68" s="48">
        <f t="shared" si="42"/>
        <v>136.358</v>
      </c>
      <c r="AE68" s="48">
        <f t="shared" si="42"/>
        <v>2.7170000000000001</v>
      </c>
      <c r="AF68" s="48">
        <f t="shared" si="42"/>
        <v>139.07499999999999</v>
      </c>
      <c r="AG68" s="48"/>
      <c r="AH68" s="48"/>
      <c r="AI68" s="48">
        <f t="shared" si="42"/>
        <v>135.22200000000001</v>
      </c>
      <c r="AJ68" s="48">
        <f t="shared" si="42"/>
        <v>1.2490000000000001</v>
      </c>
      <c r="AK68" s="48">
        <f t="shared" si="42"/>
        <v>136.471</v>
      </c>
      <c r="AL68" s="48"/>
      <c r="AM68" s="48">
        <f t="shared" si="42"/>
        <v>4013.2289999999998</v>
      </c>
      <c r="AN68" s="48">
        <f t="shared" si="42"/>
        <v>79.953999999999994</v>
      </c>
      <c r="AO68" s="48">
        <f t="shared" si="42"/>
        <v>4093.183</v>
      </c>
      <c r="AP68" s="48"/>
      <c r="AQ68" s="48"/>
      <c r="AR68" s="48">
        <f t="shared" si="42"/>
        <v>3979.7730000000001</v>
      </c>
      <c r="AS68" s="48">
        <f t="shared" si="42"/>
        <v>36.771999999999998</v>
      </c>
      <c r="AT68" s="48">
        <f t="shared" si="42"/>
        <v>4016.5450000000001</v>
      </c>
      <c r="AU68" s="48"/>
      <c r="AV68" s="48">
        <f t="shared" si="42"/>
        <v>29.228000000000002</v>
      </c>
      <c r="AW68" s="48">
        <f t="shared" si="42"/>
        <v>0</v>
      </c>
      <c r="AX68" s="48">
        <f t="shared" si="42"/>
        <v>29.228000000000002</v>
      </c>
      <c r="AY68" s="48"/>
      <c r="AZ68" s="48"/>
      <c r="BA68" s="48">
        <f t="shared" si="42"/>
        <v>29.228000000000002</v>
      </c>
      <c r="BB68" s="48">
        <f t="shared" si="42"/>
        <v>0</v>
      </c>
      <c r="BC68" s="48">
        <f t="shared" si="42"/>
        <v>29.228000000000002</v>
      </c>
      <c r="BD68" s="48"/>
      <c r="BE68" s="48">
        <f t="shared" si="42"/>
        <v>207.38300000000001</v>
      </c>
      <c r="BF68" s="48">
        <f t="shared" si="42"/>
        <v>2.7410000000000001</v>
      </c>
      <c r="BG68" s="48">
        <f t="shared" si="42"/>
        <v>210.124</v>
      </c>
      <c r="BH68" s="48"/>
      <c r="BI68" s="48"/>
      <c r="BJ68" s="48">
        <f t="shared" si="42"/>
        <v>206.43299999999999</v>
      </c>
      <c r="BK68" s="48">
        <f t="shared" si="42"/>
        <v>0.42199999999999999</v>
      </c>
      <c r="BL68" s="48">
        <f t="shared" si="42"/>
        <v>206.85499999999999</v>
      </c>
      <c r="BM68" s="48"/>
      <c r="BN68" s="48">
        <f t="shared" si="42"/>
        <v>480.47500000000002</v>
      </c>
      <c r="BO68" s="48">
        <f t="shared" si="42"/>
        <v>0.439</v>
      </c>
      <c r="BP68" s="48">
        <f t="shared" si="42"/>
        <v>480.91399999999999</v>
      </c>
      <c r="BQ68" s="48"/>
      <c r="BR68" s="48"/>
      <c r="BS68" s="48">
        <f t="shared" si="42"/>
        <v>480.34699999999998</v>
      </c>
      <c r="BT68" s="48">
        <f t="shared" si="42"/>
        <v>5.7000000000000002E-2</v>
      </c>
      <c r="BU68" s="48">
        <f t="shared" si="42"/>
        <v>480.404</v>
      </c>
      <c r="BV68" s="48"/>
      <c r="BW68" s="48">
        <f t="shared" si="42"/>
        <v>4813.7089999999998</v>
      </c>
      <c r="BX68" s="48">
        <f t="shared" si="42"/>
        <v>78.11</v>
      </c>
      <c r="BY68" s="48">
        <f t="shared" si="42"/>
        <v>4891.8190000000004</v>
      </c>
      <c r="BZ68" s="48"/>
      <c r="CA68" s="48"/>
      <c r="CB68" s="48">
        <f t="shared" si="42"/>
        <v>4796.8670000000002</v>
      </c>
      <c r="CC68" s="48">
        <f t="shared" si="42"/>
        <v>30.704999999999998</v>
      </c>
      <c r="CD68" s="48">
        <f t="shared" si="42"/>
        <v>4827.5720000000001</v>
      </c>
      <c r="CE68" s="48"/>
      <c r="CF68" s="48">
        <f t="shared" si="42"/>
        <v>4602.7460000000001</v>
      </c>
      <c r="CG68" s="48">
        <f t="shared" si="42"/>
        <v>78.11</v>
      </c>
      <c r="CH68" s="48">
        <f t="shared" si="42"/>
        <v>4680.8559999999998</v>
      </c>
      <c r="CI68" s="48"/>
      <c r="CJ68" s="48"/>
      <c r="CK68" s="48">
        <f t="shared" si="42"/>
        <v>4585.9040000000005</v>
      </c>
      <c r="CL68" s="48">
        <f t="shared" si="42"/>
        <v>30.704999999999998</v>
      </c>
      <c r="CM68" s="48">
        <f t="shared" si="42"/>
        <v>4616.6090000000004</v>
      </c>
      <c r="CN68" s="48"/>
      <c r="CO68" s="48">
        <f t="shared" si="42"/>
        <v>1599.4069999999999</v>
      </c>
      <c r="CP68" s="48">
        <f t="shared" si="42"/>
        <v>32.646999999999998</v>
      </c>
      <c r="CQ68" s="48">
        <f t="shared" si="42"/>
        <v>1632.0540000000001</v>
      </c>
      <c r="CR68" s="48"/>
      <c r="CS68" s="48"/>
      <c r="CT68" s="48">
        <f t="shared" ref="CT68:DW68" si="44">CT16/1000</f>
        <v>1592.3679999999999</v>
      </c>
      <c r="CU68" s="48">
        <f t="shared" si="44"/>
        <v>12.834</v>
      </c>
      <c r="CV68" s="48">
        <f t="shared" si="44"/>
        <v>1605.202</v>
      </c>
      <c r="CW68" s="48"/>
      <c r="CX68" s="48">
        <f t="shared" si="44"/>
        <v>2227.2539999999999</v>
      </c>
      <c r="CY68" s="48">
        <f t="shared" si="44"/>
        <v>45.463000000000001</v>
      </c>
      <c r="CZ68" s="48">
        <f t="shared" si="44"/>
        <v>2272.7170000000001</v>
      </c>
      <c r="DA68" s="48"/>
      <c r="DB68" s="48"/>
      <c r="DC68" s="48">
        <f t="shared" si="44"/>
        <v>2217.451</v>
      </c>
      <c r="DD68" s="48">
        <f t="shared" si="44"/>
        <v>17.870999999999999</v>
      </c>
      <c r="DE68" s="48">
        <f t="shared" si="44"/>
        <v>2235.3220000000001</v>
      </c>
      <c r="DF68" s="48"/>
      <c r="DG68" s="48">
        <f t="shared" si="44"/>
        <v>776.08500000000004</v>
      </c>
      <c r="DH68" s="48">
        <f t="shared" si="44"/>
        <v>0</v>
      </c>
      <c r="DI68" s="48">
        <f t="shared" si="44"/>
        <v>776.08500000000004</v>
      </c>
      <c r="DJ68" s="48"/>
      <c r="DK68" s="48"/>
      <c r="DL68" s="48">
        <f t="shared" si="44"/>
        <v>776.08500000000004</v>
      </c>
      <c r="DM68" s="48">
        <f t="shared" si="44"/>
        <v>0</v>
      </c>
      <c r="DN68" s="48">
        <f t="shared" si="44"/>
        <v>776.08500000000004</v>
      </c>
      <c r="DO68" s="48"/>
      <c r="DP68" s="48">
        <f t="shared" si="44"/>
        <v>210.96299999999999</v>
      </c>
      <c r="DQ68" s="48">
        <f t="shared" si="44"/>
        <v>0</v>
      </c>
      <c r="DR68" s="48">
        <f t="shared" si="44"/>
        <v>210.96299999999999</v>
      </c>
      <c r="DS68" s="48"/>
      <c r="DT68" s="48"/>
      <c r="DU68" s="48">
        <f t="shared" si="44"/>
        <v>210.96299999999999</v>
      </c>
      <c r="DV68" s="48">
        <f t="shared" si="44"/>
        <v>0</v>
      </c>
      <c r="DW68" s="48">
        <f t="shared" si="44"/>
        <v>210.96299999999999</v>
      </c>
      <c r="DX68" s="48"/>
      <c r="DY68" s="48">
        <f t="shared" si="43"/>
        <v>0</v>
      </c>
      <c r="DZ68" s="48">
        <f t="shared" si="43"/>
        <v>0</v>
      </c>
      <c r="EA68" s="48">
        <f t="shared" si="43"/>
        <v>244.589</v>
      </c>
      <c r="EB68" s="48"/>
      <c r="EC68" s="48"/>
      <c r="ED68" s="48">
        <f t="shared" si="43"/>
        <v>0</v>
      </c>
      <c r="EE68" s="48">
        <f t="shared" si="43"/>
        <v>0</v>
      </c>
      <c r="EF68" s="48">
        <f t="shared" si="43"/>
        <v>236.732</v>
      </c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>
        <f t="shared" si="25"/>
        <v>717.82500000000005</v>
      </c>
      <c r="FA68" s="48">
        <f t="shared" si="25"/>
        <v>0</v>
      </c>
      <c r="FB68" s="48">
        <f t="shared" si="25"/>
        <v>717.82500000000005</v>
      </c>
      <c r="FC68" s="48"/>
      <c r="FD68" s="48"/>
      <c r="FE68" s="48">
        <f t="shared" si="26"/>
        <v>717.82500000000005</v>
      </c>
      <c r="FF68" s="48">
        <f t="shared" si="26"/>
        <v>0</v>
      </c>
      <c r="FG68" s="48">
        <f t="shared" si="26"/>
        <v>717.82500000000005</v>
      </c>
      <c r="FH68" s="48"/>
      <c r="FI68" s="48">
        <f t="shared" si="27"/>
        <v>0</v>
      </c>
      <c r="FJ68" s="48">
        <f t="shared" si="27"/>
        <v>0</v>
      </c>
      <c r="FK68" s="48">
        <f t="shared" si="27"/>
        <v>0</v>
      </c>
      <c r="FL68" s="48"/>
      <c r="FM68" s="48"/>
      <c r="FN68" s="48">
        <f t="shared" si="28"/>
        <v>0</v>
      </c>
      <c r="FO68" s="48">
        <f t="shared" si="28"/>
        <v>0</v>
      </c>
      <c r="FP68" s="48">
        <f t="shared" si="28"/>
        <v>0</v>
      </c>
      <c r="FQ68" s="48"/>
      <c r="FR68" s="48">
        <f t="shared" si="29"/>
        <v>0</v>
      </c>
      <c r="FS68" s="48">
        <f t="shared" si="29"/>
        <v>0</v>
      </c>
      <c r="FT68" s="48">
        <f t="shared" si="29"/>
        <v>0</v>
      </c>
      <c r="FU68" s="48"/>
      <c r="FV68" s="48"/>
      <c r="FW68" s="48">
        <f t="shared" si="30"/>
        <v>0</v>
      </c>
      <c r="FX68" s="48">
        <f t="shared" si="30"/>
        <v>0</v>
      </c>
      <c r="FY68" s="48">
        <f t="shared" si="30"/>
        <v>0</v>
      </c>
      <c r="FZ68" s="48"/>
      <c r="GA68" s="48">
        <f t="shared" si="31"/>
        <v>0</v>
      </c>
      <c r="GB68" s="48">
        <f t="shared" si="31"/>
        <v>0</v>
      </c>
      <c r="GC68" s="48">
        <f t="shared" si="31"/>
        <v>0</v>
      </c>
      <c r="GD68" s="48"/>
      <c r="GE68" s="48"/>
      <c r="GF68" s="48">
        <f t="shared" si="32"/>
        <v>0</v>
      </c>
      <c r="GG68" s="48">
        <f t="shared" si="32"/>
        <v>0</v>
      </c>
      <c r="GH68" s="48">
        <f t="shared" si="32"/>
        <v>0</v>
      </c>
      <c r="GI68" s="48"/>
      <c r="GJ68" s="48">
        <f t="shared" si="33"/>
        <v>0</v>
      </c>
      <c r="GK68" s="48">
        <f t="shared" si="33"/>
        <v>0</v>
      </c>
      <c r="GL68" s="48">
        <f t="shared" si="33"/>
        <v>0</v>
      </c>
      <c r="GM68" s="48"/>
      <c r="GN68" s="48"/>
      <c r="GO68" s="48">
        <f t="shared" si="34"/>
        <v>0</v>
      </c>
      <c r="GP68" s="48">
        <f t="shared" si="34"/>
        <v>0</v>
      </c>
      <c r="GQ68" s="48">
        <f t="shared" si="34"/>
        <v>0</v>
      </c>
      <c r="GR68" s="48"/>
      <c r="GS68" s="48">
        <f t="shared" si="35"/>
        <v>0</v>
      </c>
      <c r="GT68" s="48">
        <f t="shared" si="35"/>
        <v>0</v>
      </c>
      <c r="GU68" s="48">
        <f t="shared" si="35"/>
        <v>0</v>
      </c>
      <c r="GV68" s="48"/>
      <c r="GW68" s="48"/>
      <c r="GX68" s="48">
        <f t="shared" si="36"/>
        <v>0</v>
      </c>
      <c r="GY68" s="48">
        <f t="shared" si="36"/>
        <v>0</v>
      </c>
      <c r="GZ68" s="48">
        <f t="shared" si="36"/>
        <v>0</v>
      </c>
      <c r="HA68" s="48"/>
      <c r="HB68" s="48">
        <f t="shared" si="37"/>
        <v>0</v>
      </c>
      <c r="HC68" s="48">
        <f t="shared" si="37"/>
        <v>0</v>
      </c>
      <c r="HD68" s="48">
        <f t="shared" si="37"/>
        <v>0</v>
      </c>
      <c r="HE68" s="48"/>
      <c r="HF68" s="48"/>
      <c r="HG68" s="48">
        <f t="shared" si="38"/>
        <v>0</v>
      </c>
      <c r="HH68" s="48">
        <f t="shared" si="38"/>
        <v>0</v>
      </c>
      <c r="HI68" s="48">
        <f t="shared" si="38"/>
        <v>0</v>
      </c>
      <c r="HJ68" s="48"/>
    </row>
    <row r="69" spans="2:218">
      <c r="B69" s="5" t="s">
        <v>29</v>
      </c>
      <c r="C69" s="48">
        <f t="shared" ref="C69:CT72" si="45">C17/1000</f>
        <v>19419.312000000002</v>
      </c>
      <c r="D69" s="48">
        <f t="shared" si="45"/>
        <v>358.43200000000002</v>
      </c>
      <c r="E69" s="48">
        <f t="shared" si="45"/>
        <v>19789.728999999999</v>
      </c>
      <c r="F69" s="48"/>
      <c r="G69" s="48"/>
      <c r="H69" s="48">
        <f t="shared" si="45"/>
        <v>19304.327000000001</v>
      </c>
      <c r="I69" s="48">
        <f t="shared" si="45"/>
        <v>115.85599999999999</v>
      </c>
      <c r="J69" s="48">
        <f t="shared" si="45"/>
        <v>19432.168000000001</v>
      </c>
      <c r="K69" s="48"/>
      <c r="L69" s="48">
        <f t="shared" si="45"/>
        <v>19419.312000000002</v>
      </c>
      <c r="M69" s="48">
        <f t="shared" si="45"/>
        <v>358.43200000000002</v>
      </c>
      <c r="N69" s="48">
        <f t="shared" si="45"/>
        <v>19789.728999999999</v>
      </c>
      <c r="O69" s="48"/>
      <c r="P69" s="48"/>
      <c r="Q69" s="48">
        <f t="shared" si="45"/>
        <v>19304.327000000001</v>
      </c>
      <c r="R69" s="48">
        <f t="shared" si="45"/>
        <v>115.85599999999999</v>
      </c>
      <c r="S69" s="48">
        <f t="shared" si="45"/>
        <v>19432.168000000001</v>
      </c>
      <c r="T69" s="48"/>
      <c r="U69" s="48">
        <f t="shared" si="45"/>
        <v>8858.3340000000007</v>
      </c>
      <c r="V69" s="48">
        <f t="shared" si="45"/>
        <v>271.774</v>
      </c>
      <c r="W69" s="48">
        <f t="shared" si="45"/>
        <v>9130.1080000000002</v>
      </c>
      <c r="X69" s="48"/>
      <c r="Y69" s="48"/>
      <c r="Z69" s="48">
        <f t="shared" si="45"/>
        <v>8779.8549999999996</v>
      </c>
      <c r="AA69" s="48">
        <f t="shared" si="45"/>
        <v>80.683000000000007</v>
      </c>
      <c r="AB69" s="48">
        <f t="shared" si="45"/>
        <v>8860.5380000000005</v>
      </c>
      <c r="AC69" s="48"/>
      <c r="AD69" s="48">
        <f t="shared" si="45"/>
        <v>237.209</v>
      </c>
      <c r="AE69" s="48">
        <f t="shared" si="45"/>
        <v>7.657</v>
      </c>
      <c r="AF69" s="48">
        <f t="shared" si="45"/>
        <v>244.86600000000001</v>
      </c>
      <c r="AG69" s="48"/>
      <c r="AH69" s="48"/>
      <c r="AI69" s="48">
        <f t="shared" si="45"/>
        <v>235.114</v>
      </c>
      <c r="AJ69" s="48">
        <f t="shared" si="45"/>
        <v>2.2400000000000002</v>
      </c>
      <c r="AK69" s="48">
        <f t="shared" si="45"/>
        <v>237.35400000000001</v>
      </c>
      <c r="AL69" s="48"/>
      <c r="AM69" s="48">
        <f t="shared" si="45"/>
        <v>7263.9080000000004</v>
      </c>
      <c r="AN69" s="48">
        <f t="shared" si="45"/>
        <v>254.55699999999999</v>
      </c>
      <c r="AO69" s="48">
        <f t="shared" si="45"/>
        <v>7518.4650000000001</v>
      </c>
      <c r="AP69" s="48"/>
      <c r="AQ69" s="48"/>
      <c r="AR69" s="48">
        <f t="shared" si="45"/>
        <v>7185.9049999999997</v>
      </c>
      <c r="AS69" s="48">
        <f t="shared" si="45"/>
        <v>74.406000000000006</v>
      </c>
      <c r="AT69" s="48">
        <f t="shared" si="45"/>
        <v>7260.3109999999997</v>
      </c>
      <c r="AU69" s="48"/>
      <c r="AV69" s="48">
        <f t="shared" si="45"/>
        <v>37.732999999999997</v>
      </c>
      <c r="AW69" s="48">
        <f t="shared" si="45"/>
        <v>0</v>
      </c>
      <c r="AX69" s="48">
        <f t="shared" si="45"/>
        <v>37.732999999999997</v>
      </c>
      <c r="AY69" s="48"/>
      <c r="AZ69" s="48"/>
      <c r="BA69" s="48">
        <f t="shared" si="45"/>
        <v>37.732999999999997</v>
      </c>
      <c r="BB69" s="48">
        <f t="shared" si="45"/>
        <v>0</v>
      </c>
      <c r="BC69" s="48">
        <f t="shared" si="45"/>
        <v>37.732999999999997</v>
      </c>
      <c r="BD69" s="48"/>
      <c r="BE69" s="48">
        <f t="shared" si="45"/>
        <v>502.649</v>
      </c>
      <c r="BF69" s="48">
        <f t="shared" si="45"/>
        <v>3.5390000000000001</v>
      </c>
      <c r="BG69" s="48">
        <f t="shared" si="45"/>
        <v>506.18799999999999</v>
      </c>
      <c r="BH69" s="48"/>
      <c r="BI69" s="48"/>
      <c r="BJ69" s="48">
        <f t="shared" si="45"/>
        <v>503.23200000000003</v>
      </c>
      <c r="BK69" s="48">
        <f t="shared" si="45"/>
        <v>1.4950000000000001</v>
      </c>
      <c r="BL69" s="48">
        <f t="shared" si="45"/>
        <v>504.72699999999998</v>
      </c>
      <c r="BM69" s="48"/>
      <c r="BN69" s="48">
        <f t="shared" si="45"/>
        <v>854.56799999999998</v>
      </c>
      <c r="BO69" s="48">
        <f t="shared" si="45"/>
        <v>6.0209999999999999</v>
      </c>
      <c r="BP69" s="48">
        <f t="shared" si="45"/>
        <v>860.58900000000006</v>
      </c>
      <c r="BQ69" s="48"/>
      <c r="BR69" s="48"/>
      <c r="BS69" s="48">
        <f t="shared" si="45"/>
        <v>855.60400000000004</v>
      </c>
      <c r="BT69" s="48">
        <f t="shared" si="45"/>
        <v>2.5419999999999998</v>
      </c>
      <c r="BU69" s="48">
        <f t="shared" si="45"/>
        <v>858.14599999999996</v>
      </c>
      <c r="BV69" s="48"/>
      <c r="BW69" s="48">
        <f t="shared" si="45"/>
        <v>9272.357</v>
      </c>
      <c r="BX69" s="48">
        <f t="shared" si="45"/>
        <v>73.997</v>
      </c>
      <c r="BY69" s="48">
        <f t="shared" si="45"/>
        <v>9346.3539999999994</v>
      </c>
      <c r="BZ69" s="48"/>
      <c r="CA69" s="48"/>
      <c r="CB69" s="48">
        <f t="shared" si="45"/>
        <v>9239.5679999999993</v>
      </c>
      <c r="CC69" s="48">
        <f t="shared" si="45"/>
        <v>31.765000000000001</v>
      </c>
      <c r="CD69" s="48">
        <f t="shared" si="45"/>
        <v>9271.3330000000005</v>
      </c>
      <c r="CE69" s="48"/>
      <c r="CF69" s="48">
        <f t="shared" si="45"/>
        <v>9075.1569999999992</v>
      </c>
      <c r="CG69" s="48">
        <f t="shared" si="45"/>
        <v>73.997</v>
      </c>
      <c r="CH69" s="48">
        <f t="shared" si="45"/>
        <v>9149.1540000000005</v>
      </c>
      <c r="CI69" s="48"/>
      <c r="CJ69" s="48"/>
      <c r="CK69" s="48">
        <f t="shared" si="45"/>
        <v>9042.3680000000004</v>
      </c>
      <c r="CL69" s="48">
        <f t="shared" si="45"/>
        <v>31.765000000000001</v>
      </c>
      <c r="CM69" s="48">
        <f t="shared" si="45"/>
        <v>9074.1329999999998</v>
      </c>
      <c r="CN69" s="48"/>
      <c r="CO69" s="48">
        <f t="shared" si="45"/>
        <v>3479.2170000000001</v>
      </c>
      <c r="CP69" s="48">
        <f t="shared" si="45"/>
        <v>32.9</v>
      </c>
      <c r="CQ69" s="48">
        <f t="shared" si="45"/>
        <v>3512.1170000000002</v>
      </c>
      <c r="CR69" s="48"/>
      <c r="CS69" s="48"/>
      <c r="CT69" s="48">
        <f t="shared" si="45"/>
        <v>3464.364</v>
      </c>
      <c r="CU69" s="48">
        <f t="shared" ref="CU69:DW69" si="46">CU17/1000</f>
        <v>14.15</v>
      </c>
      <c r="CV69" s="48">
        <f t="shared" si="46"/>
        <v>3478.5140000000001</v>
      </c>
      <c r="CW69" s="48"/>
      <c r="CX69" s="48">
        <f t="shared" si="46"/>
        <v>4311.6620000000003</v>
      </c>
      <c r="CY69" s="48">
        <f t="shared" si="46"/>
        <v>40.780999999999999</v>
      </c>
      <c r="CZ69" s="48">
        <f t="shared" si="46"/>
        <v>4352.4430000000002</v>
      </c>
      <c r="DA69" s="48"/>
      <c r="DB69" s="48"/>
      <c r="DC69" s="48">
        <f t="shared" si="46"/>
        <v>4294.1149999999998</v>
      </c>
      <c r="DD69" s="48">
        <f t="shared" si="46"/>
        <v>17.54</v>
      </c>
      <c r="DE69" s="48">
        <f t="shared" si="46"/>
        <v>4311.6549999999997</v>
      </c>
      <c r="DF69" s="48"/>
      <c r="DG69" s="48">
        <f t="shared" si="46"/>
        <v>1284.278</v>
      </c>
      <c r="DH69" s="48">
        <f t="shared" si="46"/>
        <v>0.316</v>
      </c>
      <c r="DI69" s="48">
        <f t="shared" si="46"/>
        <v>1284.5940000000001</v>
      </c>
      <c r="DJ69" s="48"/>
      <c r="DK69" s="48"/>
      <c r="DL69" s="48">
        <f t="shared" si="46"/>
        <v>1283.8889999999999</v>
      </c>
      <c r="DM69" s="48">
        <f t="shared" si="46"/>
        <v>7.4999999999999997E-2</v>
      </c>
      <c r="DN69" s="48">
        <f t="shared" si="46"/>
        <v>1283.9639999999999</v>
      </c>
      <c r="DO69" s="48"/>
      <c r="DP69" s="48">
        <f t="shared" si="46"/>
        <v>197.2</v>
      </c>
      <c r="DQ69" s="48">
        <f t="shared" si="46"/>
        <v>0</v>
      </c>
      <c r="DR69" s="48">
        <f t="shared" si="46"/>
        <v>197.2</v>
      </c>
      <c r="DS69" s="48"/>
      <c r="DT69" s="48"/>
      <c r="DU69" s="48">
        <f t="shared" si="46"/>
        <v>197.2</v>
      </c>
      <c r="DV69" s="48">
        <f t="shared" si="46"/>
        <v>0</v>
      </c>
      <c r="DW69" s="48">
        <f t="shared" si="46"/>
        <v>197.2</v>
      </c>
      <c r="DX69" s="48"/>
      <c r="DY69" s="48">
        <f t="shared" si="43"/>
        <v>0</v>
      </c>
      <c r="DZ69" s="48">
        <f t="shared" si="43"/>
        <v>0</v>
      </c>
      <c r="EA69" s="48">
        <f t="shared" si="43"/>
        <v>187.53899999999999</v>
      </c>
      <c r="EB69" s="48"/>
      <c r="EC69" s="48"/>
      <c r="ED69" s="48">
        <f t="shared" si="43"/>
        <v>0</v>
      </c>
      <c r="EE69" s="48">
        <f t="shared" si="43"/>
        <v>0</v>
      </c>
      <c r="EF69" s="48">
        <f t="shared" si="43"/>
        <v>174.56899999999999</v>
      </c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>
        <f t="shared" si="25"/>
        <v>1125.7280000000001</v>
      </c>
      <c r="FA69" s="48">
        <f t="shared" si="25"/>
        <v>0</v>
      </c>
      <c r="FB69" s="48">
        <f t="shared" si="25"/>
        <v>1125.7280000000001</v>
      </c>
      <c r="FC69" s="48"/>
      <c r="FD69" s="48"/>
      <c r="FE69" s="48">
        <f t="shared" si="26"/>
        <v>1125.7280000000001</v>
      </c>
      <c r="FF69" s="48">
        <f t="shared" si="26"/>
        <v>0</v>
      </c>
      <c r="FG69" s="48">
        <f t="shared" si="26"/>
        <v>1125.7280000000001</v>
      </c>
      <c r="FH69" s="48"/>
      <c r="FI69" s="48">
        <f t="shared" si="27"/>
        <v>0</v>
      </c>
      <c r="FJ69" s="48">
        <f t="shared" si="27"/>
        <v>0</v>
      </c>
      <c r="FK69" s="48">
        <f t="shared" si="27"/>
        <v>0</v>
      </c>
      <c r="FL69" s="48"/>
      <c r="FM69" s="48"/>
      <c r="FN69" s="48">
        <f t="shared" si="28"/>
        <v>0</v>
      </c>
      <c r="FO69" s="48">
        <f t="shared" si="28"/>
        <v>0</v>
      </c>
      <c r="FP69" s="48">
        <f t="shared" si="28"/>
        <v>0</v>
      </c>
      <c r="FQ69" s="48"/>
      <c r="FR69" s="48">
        <f t="shared" si="29"/>
        <v>0</v>
      </c>
      <c r="FS69" s="48">
        <f t="shared" si="29"/>
        <v>0</v>
      </c>
      <c r="FT69" s="48">
        <f t="shared" si="29"/>
        <v>0</v>
      </c>
      <c r="FU69" s="48"/>
      <c r="FV69" s="48"/>
      <c r="FW69" s="48">
        <f t="shared" si="30"/>
        <v>0</v>
      </c>
      <c r="FX69" s="48">
        <f t="shared" si="30"/>
        <v>0</v>
      </c>
      <c r="FY69" s="48">
        <f t="shared" si="30"/>
        <v>0</v>
      </c>
      <c r="FZ69" s="48"/>
      <c r="GA69" s="48">
        <f t="shared" si="31"/>
        <v>0</v>
      </c>
      <c r="GB69" s="48">
        <f t="shared" si="31"/>
        <v>0</v>
      </c>
      <c r="GC69" s="48">
        <f t="shared" si="31"/>
        <v>0</v>
      </c>
      <c r="GD69" s="48"/>
      <c r="GE69" s="48"/>
      <c r="GF69" s="48">
        <f t="shared" si="32"/>
        <v>0</v>
      </c>
      <c r="GG69" s="48">
        <f t="shared" si="32"/>
        <v>0</v>
      </c>
      <c r="GH69" s="48">
        <f t="shared" si="32"/>
        <v>0</v>
      </c>
      <c r="GI69" s="48"/>
      <c r="GJ69" s="48">
        <f t="shared" si="33"/>
        <v>0</v>
      </c>
      <c r="GK69" s="48">
        <f t="shared" si="33"/>
        <v>0</v>
      </c>
      <c r="GL69" s="48">
        <f t="shared" si="33"/>
        <v>0</v>
      </c>
      <c r="GM69" s="48"/>
      <c r="GN69" s="48"/>
      <c r="GO69" s="48">
        <f t="shared" si="34"/>
        <v>0</v>
      </c>
      <c r="GP69" s="48">
        <f t="shared" si="34"/>
        <v>0</v>
      </c>
      <c r="GQ69" s="48">
        <f t="shared" si="34"/>
        <v>0</v>
      </c>
      <c r="GR69" s="48"/>
      <c r="GS69" s="48">
        <f t="shared" si="35"/>
        <v>0</v>
      </c>
      <c r="GT69" s="48">
        <f t="shared" si="35"/>
        <v>0</v>
      </c>
      <c r="GU69" s="48">
        <f t="shared" si="35"/>
        <v>0</v>
      </c>
      <c r="GV69" s="48"/>
      <c r="GW69" s="48"/>
      <c r="GX69" s="48">
        <f t="shared" si="36"/>
        <v>0</v>
      </c>
      <c r="GY69" s="48">
        <f t="shared" si="36"/>
        <v>0</v>
      </c>
      <c r="GZ69" s="48">
        <f t="shared" si="36"/>
        <v>0</v>
      </c>
      <c r="HA69" s="48"/>
      <c r="HB69" s="48">
        <f t="shared" si="37"/>
        <v>0</v>
      </c>
      <c r="HC69" s="48">
        <f t="shared" si="37"/>
        <v>0</v>
      </c>
      <c r="HD69" s="48">
        <f t="shared" si="37"/>
        <v>0</v>
      </c>
      <c r="HE69" s="48"/>
      <c r="HF69" s="48"/>
      <c r="HG69" s="48">
        <f t="shared" si="38"/>
        <v>0</v>
      </c>
      <c r="HH69" s="48">
        <f t="shared" si="38"/>
        <v>0</v>
      </c>
      <c r="HI69" s="48">
        <f t="shared" si="38"/>
        <v>0</v>
      </c>
      <c r="HJ69" s="48"/>
    </row>
    <row r="70" spans="2:218">
      <c r="B70" s="5" t="s">
        <v>36</v>
      </c>
      <c r="C70" s="48">
        <f t="shared" si="45"/>
        <v>51665.267</v>
      </c>
      <c r="D70" s="48">
        <f t="shared" si="45"/>
        <v>248.387</v>
      </c>
      <c r="E70" s="48">
        <f t="shared" si="45"/>
        <v>51948.506999999998</v>
      </c>
      <c r="F70" s="48"/>
      <c r="G70" s="48"/>
      <c r="H70" s="48">
        <f t="shared" si="45"/>
        <v>51544.300999999999</v>
      </c>
      <c r="I70" s="48">
        <f t="shared" si="45"/>
        <v>101.88200000000001</v>
      </c>
      <c r="J70" s="48">
        <f t="shared" si="45"/>
        <v>51681.036</v>
      </c>
      <c r="K70" s="48"/>
      <c r="L70" s="48">
        <f t="shared" si="45"/>
        <v>51665.267</v>
      </c>
      <c r="M70" s="48">
        <f t="shared" si="45"/>
        <v>248.387</v>
      </c>
      <c r="N70" s="48">
        <f t="shared" si="45"/>
        <v>51948.506999999998</v>
      </c>
      <c r="O70" s="48"/>
      <c r="P70" s="48"/>
      <c r="Q70" s="48">
        <f t="shared" si="45"/>
        <v>51544.300999999999</v>
      </c>
      <c r="R70" s="48">
        <f t="shared" si="45"/>
        <v>101.88200000000001</v>
      </c>
      <c r="S70" s="48">
        <f t="shared" si="45"/>
        <v>51681.036</v>
      </c>
      <c r="T70" s="48"/>
      <c r="U70" s="48">
        <f t="shared" si="45"/>
        <v>26675.001</v>
      </c>
      <c r="V70" s="48">
        <f t="shared" si="45"/>
        <v>155.321</v>
      </c>
      <c r="W70" s="48">
        <f t="shared" si="45"/>
        <v>26830.322</v>
      </c>
      <c r="X70" s="48"/>
      <c r="Y70" s="48"/>
      <c r="Z70" s="48">
        <f t="shared" si="45"/>
        <v>26591.722000000002</v>
      </c>
      <c r="AA70" s="48">
        <f t="shared" si="45"/>
        <v>69.564999999999998</v>
      </c>
      <c r="AB70" s="48">
        <f t="shared" si="45"/>
        <v>26661.287</v>
      </c>
      <c r="AC70" s="48"/>
      <c r="AD70" s="48">
        <f t="shared" si="45"/>
        <v>670.25599999999997</v>
      </c>
      <c r="AE70" s="48">
        <f t="shared" si="45"/>
        <v>4.2430000000000003</v>
      </c>
      <c r="AF70" s="48">
        <f t="shared" si="45"/>
        <v>674.49900000000002</v>
      </c>
      <c r="AG70" s="48"/>
      <c r="AH70" s="48"/>
      <c r="AI70" s="48">
        <f t="shared" si="45"/>
        <v>667.74300000000005</v>
      </c>
      <c r="AJ70" s="48">
        <f t="shared" si="45"/>
        <v>1.917</v>
      </c>
      <c r="AK70" s="48">
        <f t="shared" si="45"/>
        <v>669.66</v>
      </c>
      <c r="AL70" s="48"/>
      <c r="AM70" s="48">
        <f t="shared" si="45"/>
        <v>22401.682000000001</v>
      </c>
      <c r="AN70" s="48">
        <f t="shared" si="45"/>
        <v>141.82300000000001</v>
      </c>
      <c r="AO70" s="48">
        <f t="shared" si="45"/>
        <v>22543.505000000001</v>
      </c>
      <c r="AP70" s="48"/>
      <c r="AQ70" s="48"/>
      <c r="AR70" s="48">
        <f t="shared" si="45"/>
        <v>22317.698</v>
      </c>
      <c r="AS70" s="48">
        <f t="shared" si="45"/>
        <v>64.064999999999998</v>
      </c>
      <c r="AT70" s="48">
        <f t="shared" si="45"/>
        <v>22381.762999999999</v>
      </c>
      <c r="AU70" s="48"/>
      <c r="AV70" s="48">
        <f t="shared" si="45"/>
        <v>199.69200000000001</v>
      </c>
      <c r="AW70" s="48">
        <f t="shared" si="45"/>
        <v>0</v>
      </c>
      <c r="AX70" s="48">
        <f t="shared" si="45"/>
        <v>199.69200000000001</v>
      </c>
      <c r="AY70" s="48"/>
      <c r="AZ70" s="48"/>
      <c r="BA70" s="48">
        <f t="shared" si="45"/>
        <v>199.69200000000001</v>
      </c>
      <c r="BB70" s="48">
        <f t="shared" si="45"/>
        <v>0</v>
      </c>
      <c r="BC70" s="48">
        <f t="shared" si="45"/>
        <v>199.69200000000001</v>
      </c>
      <c r="BD70" s="48"/>
      <c r="BE70" s="48">
        <f t="shared" si="45"/>
        <v>793.55700000000002</v>
      </c>
      <c r="BF70" s="48">
        <f t="shared" si="45"/>
        <v>2.0379999999999998</v>
      </c>
      <c r="BG70" s="48">
        <f t="shared" si="45"/>
        <v>795.59500000000003</v>
      </c>
      <c r="BH70" s="48"/>
      <c r="BI70" s="48"/>
      <c r="BJ70" s="48">
        <f t="shared" si="45"/>
        <v>794.26599999999996</v>
      </c>
      <c r="BK70" s="48">
        <f t="shared" si="45"/>
        <v>0.78900000000000003</v>
      </c>
      <c r="BL70" s="48">
        <f t="shared" si="45"/>
        <v>795.05499999999995</v>
      </c>
      <c r="BM70" s="48"/>
      <c r="BN70" s="48">
        <f t="shared" si="45"/>
        <v>2809.5059999999999</v>
      </c>
      <c r="BO70" s="48">
        <f t="shared" si="45"/>
        <v>7.2169999999999996</v>
      </c>
      <c r="BP70" s="48">
        <f t="shared" si="45"/>
        <v>2816.723</v>
      </c>
      <c r="BQ70" s="48"/>
      <c r="BR70" s="48"/>
      <c r="BS70" s="48">
        <f t="shared" si="45"/>
        <v>2812.0149999999999</v>
      </c>
      <c r="BT70" s="48">
        <f t="shared" si="45"/>
        <v>2.794</v>
      </c>
      <c r="BU70" s="48">
        <f t="shared" si="45"/>
        <v>2814.8090000000002</v>
      </c>
      <c r="BV70" s="48"/>
      <c r="BW70" s="48">
        <f t="shared" si="45"/>
        <v>22301.596000000001</v>
      </c>
      <c r="BX70" s="48">
        <f t="shared" si="45"/>
        <v>81.53</v>
      </c>
      <c r="BY70" s="48">
        <f t="shared" si="45"/>
        <v>22383.126</v>
      </c>
      <c r="BZ70" s="48"/>
      <c r="CA70" s="48"/>
      <c r="CB70" s="48">
        <f t="shared" si="45"/>
        <v>22269.69</v>
      </c>
      <c r="CC70" s="48">
        <f t="shared" si="45"/>
        <v>28.356000000000002</v>
      </c>
      <c r="CD70" s="48">
        <f t="shared" si="45"/>
        <v>22298.045999999998</v>
      </c>
      <c r="CE70" s="48"/>
      <c r="CF70" s="48">
        <f t="shared" si="45"/>
        <v>21965.289000000001</v>
      </c>
      <c r="CG70" s="48">
        <f t="shared" si="45"/>
        <v>81.53</v>
      </c>
      <c r="CH70" s="48">
        <f t="shared" si="45"/>
        <v>22046.819</v>
      </c>
      <c r="CI70" s="48"/>
      <c r="CJ70" s="48"/>
      <c r="CK70" s="48">
        <f t="shared" si="45"/>
        <v>21933.383000000002</v>
      </c>
      <c r="CL70" s="48">
        <f t="shared" si="45"/>
        <v>28.356000000000002</v>
      </c>
      <c r="CM70" s="48">
        <f t="shared" si="45"/>
        <v>21961.739000000001</v>
      </c>
      <c r="CN70" s="48"/>
      <c r="CO70" s="48">
        <f t="shared" si="45"/>
        <v>8450.4380000000001</v>
      </c>
      <c r="CP70" s="48">
        <f t="shared" si="45"/>
        <v>31.366</v>
      </c>
      <c r="CQ70" s="48">
        <f t="shared" si="45"/>
        <v>8481.8040000000001</v>
      </c>
      <c r="CR70" s="48"/>
      <c r="CS70" s="48"/>
      <c r="CT70" s="48">
        <f t="shared" si="45"/>
        <v>8438.1630000000005</v>
      </c>
      <c r="CU70" s="48">
        <f t="shared" ref="CU70:DW70" si="47">CU18/1000</f>
        <v>10.909000000000001</v>
      </c>
      <c r="CV70" s="48">
        <f t="shared" si="47"/>
        <v>8449.0720000000001</v>
      </c>
      <c r="CW70" s="48"/>
      <c r="CX70" s="48">
        <f t="shared" si="47"/>
        <v>10822.965</v>
      </c>
      <c r="CY70" s="48">
        <f t="shared" si="47"/>
        <v>40.171999999999997</v>
      </c>
      <c r="CZ70" s="48">
        <f t="shared" si="47"/>
        <v>10863.137000000001</v>
      </c>
      <c r="DA70" s="48"/>
      <c r="DB70" s="48"/>
      <c r="DC70" s="48">
        <f t="shared" si="47"/>
        <v>10807.243</v>
      </c>
      <c r="DD70" s="48">
        <f t="shared" si="47"/>
        <v>13.972</v>
      </c>
      <c r="DE70" s="48">
        <f t="shared" si="47"/>
        <v>10821.215</v>
      </c>
      <c r="DF70" s="48"/>
      <c r="DG70" s="48">
        <f t="shared" si="47"/>
        <v>2691.886</v>
      </c>
      <c r="DH70" s="48">
        <f t="shared" si="47"/>
        <v>9.9920000000000009</v>
      </c>
      <c r="DI70" s="48">
        <f t="shared" si="47"/>
        <v>2701.8780000000002</v>
      </c>
      <c r="DJ70" s="48"/>
      <c r="DK70" s="48"/>
      <c r="DL70" s="48">
        <f t="shared" si="47"/>
        <v>2687.9769999999999</v>
      </c>
      <c r="DM70" s="48">
        <f t="shared" si="47"/>
        <v>3.4750000000000001</v>
      </c>
      <c r="DN70" s="48">
        <f t="shared" si="47"/>
        <v>2691.4520000000002</v>
      </c>
      <c r="DO70" s="48"/>
      <c r="DP70" s="48">
        <f t="shared" si="47"/>
        <v>336.30700000000002</v>
      </c>
      <c r="DQ70" s="48">
        <f t="shared" si="47"/>
        <v>0</v>
      </c>
      <c r="DR70" s="48">
        <f t="shared" si="47"/>
        <v>336.30700000000002</v>
      </c>
      <c r="DS70" s="48"/>
      <c r="DT70" s="48"/>
      <c r="DU70" s="48">
        <f t="shared" si="47"/>
        <v>336.30700000000002</v>
      </c>
      <c r="DV70" s="48">
        <f t="shared" si="47"/>
        <v>0</v>
      </c>
      <c r="DW70" s="48">
        <f t="shared" si="47"/>
        <v>336.30700000000002</v>
      </c>
      <c r="DX70" s="48"/>
      <c r="DY70" s="48">
        <f t="shared" si="43"/>
        <v>0</v>
      </c>
      <c r="DZ70" s="48">
        <f t="shared" si="43"/>
        <v>0</v>
      </c>
      <c r="EA70" s="48">
        <f t="shared" si="43"/>
        <v>639.702</v>
      </c>
      <c r="EB70" s="48"/>
      <c r="EC70" s="48"/>
      <c r="ED70" s="48">
        <f t="shared" si="43"/>
        <v>0</v>
      </c>
      <c r="EE70" s="48">
        <f t="shared" si="43"/>
        <v>0</v>
      </c>
      <c r="EF70" s="48">
        <f t="shared" si="43"/>
        <v>626.346</v>
      </c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>
        <f t="shared" si="25"/>
        <v>2095.357</v>
      </c>
      <c r="FA70" s="48">
        <f t="shared" si="25"/>
        <v>0</v>
      </c>
      <c r="FB70" s="48">
        <f t="shared" si="25"/>
        <v>2095.357</v>
      </c>
      <c r="FC70" s="48"/>
      <c r="FD70" s="48"/>
      <c r="FE70" s="48">
        <f t="shared" si="26"/>
        <v>2095.357</v>
      </c>
      <c r="FF70" s="48">
        <f t="shared" si="26"/>
        <v>0</v>
      </c>
      <c r="FG70" s="48">
        <f t="shared" si="26"/>
        <v>2095.357</v>
      </c>
      <c r="FH70" s="48"/>
      <c r="FI70" s="48">
        <f t="shared" si="27"/>
        <v>0</v>
      </c>
      <c r="FJ70" s="48">
        <f t="shared" si="27"/>
        <v>0</v>
      </c>
      <c r="FK70" s="48">
        <f t="shared" si="27"/>
        <v>0</v>
      </c>
      <c r="FL70" s="48"/>
      <c r="FM70" s="48"/>
      <c r="FN70" s="48">
        <f t="shared" si="28"/>
        <v>0</v>
      </c>
      <c r="FO70" s="48">
        <f t="shared" si="28"/>
        <v>0</v>
      </c>
      <c r="FP70" s="48">
        <f t="shared" si="28"/>
        <v>0</v>
      </c>
      <c r="FQ70" s="48"/>
      <c r="FR70" s="48">
        <f t="shared" si="29"/>
        <v>0</v>
      </c>
      <c r="FS70" s="48">
        <f t="shared" si="29"/>
        <v>0</v>
      </c>
      <c r="FT70" s="48">
        <f t="shared" si="29"/>
        <v>0</v>
      </c>
      <c r="FU70" s="48"/>
      <c r="FV70" s="48"/>
      <c r="FW70" s="48">
        <f t="shared" si="30"/>
        <v>0</v>
      </c>
      <c r="FX70" s="48">
        <f t="shared" si="30"/>
        <v>0</v>
      </c>
      <c r="FY70" s="48">
        <f t="shared" si="30"/>
        <v>0</v>
      </c>
      <c r="FZ70" s="48"/>
      <c r="GA70" s="48">
        <f t="shared" si="31"/>
        <v>0</v>
      </c>
      <c r="GB70" s="48">
        <f t="shared" si="31"/>
        <v>0</v>
      </c>
      <c r="GC70" s="48">
        <f t="shared" si="31"/>
        <v>0</v>
      </c>
      <c r="GD70" s="48"/>
      <c r="GE70" s="48"/>
      <c r="GF70" s="48">
        <f t="shared" si="32"/>
        <v>0</v>
      </c>
      <c r="GG70" s="48">
        <f t="shared" si="32"/>
        <v>0</v>
      </c>
      <c r="GH70" s="48">
        <f t="shared" si="32"/>
        <v>0</v>
      </c>
      <c r="GI70" s="48"/>
      <c r="GJ70" s="48">
        <f t="shared" si="33"/>
        <v>0</v>
      </c>
      <c r="GK70" s="48">
        <f t="shared" si="33"/>
        <v>0</v>
      </c>
      <c r="GL70" s="48">
        <f t="shared" si="33"/>
        <v>0</v>
      </c>
      <c r="GM70" s="48"/>
      <c r="GN70" s="48"/>
      <c r="GO70" s="48">
        <f t="shared" si="34"/>
        <v>0</v>
      </c>
      <c r="GP70" s="48">
        <f t="shared" si="34"/>
        <v>0</v>
      </c>
      <c r="GQ70" s="48">
        <f t="shared" si="34"/>
        <v>0</v>
      </c>
      <c r="GR70" s="48"/>
      <c r="GS70" s="48">
        <f t="shared" si="35"/>
        <v>0</v>
      </c>
      <c r="GT70" s="48">
        <f t="shared" si="35"/>
        <v>0</v>
      </c>
      <c r="GU70" s="48">
        <f t="shared" si="35"/>
        <v>0</v>
      </c>
      <c r="GV70" s="48"/>
      <c r="GW70" s="48"/>
      <c r="GX70" s="48">
        <f t="shared" si="36"/>
        <v>0</v>
      </c>
      <c r="GY70" s="48">
        <f t="shared" si="36"/>
        <v>0</v>
      </c>
      <c r="GZ70" s="48">
        <f t="shared" si="36"/>
        <v>0</v>
      </c>
      <c r="HA70" s="48"/>
      <c r="HB70" s="48">
        <f t="shared" si="37"/>
        <v>0</v>
      </c>
      <c r="HC70" s="48">
        <f t="shared" si="37"/>
        <v>0</v>
      </c>
      <c r="HD70" s="48">
        <f t="shared" si="37"/>
        <v>0</v>
      </c>
      <c r="HE70" s="48"/>
      <c r="HF70" s="48"/>
      <c r="HG70" s="48">
        <f t="shared" si="38"/>
        <v>0</v>
      </c>
      <c r="HH70" s="48">
        <f t="shared" si="38"/>
        <v>0</v>
      </c>
      <c r="HI70" s="48">
        <f t="shared" si="38"/>
        <v>0</v>
      </c>
      <c r="HJ70" s="48"/>
    </row>
    <row r="71" spans="2:218">
      <c r="B71" s="5" t="s">
        <v>39</v>
      </c>
      <c r="C71" s="48">
        <f t="shared" si="45"/>
        <v>46501.044999999998</v>
      </c>
      <c r="D71" s="48">
        <f t="shared" si="45"/>
        <v>640.65</v>
      </c>
      <c r="E71" s="48">
        <f t="shared" si="45"/>
        <v>47162.947</v>
      </c>
      <c r="F71" s="48"/>
      <c r="G71" s="48"/>
      <c r="H71" s="48">
        <f t="shared" si="45"/>
        <v>46293.442000000003</v>
      </c>
      <c r="I71" s="48">
        <f t="shared" si="45"/>
        <v>229.512</v>
      </c>
      <c r="J71" s="48">
        <f t="shared" si="45"/>
        <v>46544.205999999998</v>
      </c>
      <c r="K71" s="48"/>
      <c r="L71" s="48">
        <f t="shared" si="45"/>
        <v>46501.044999999998</v>
      </c>
      <c r="M71" s="48">
        <f t="shared" si="45"/>
        <v>640.65</v>
      </c>
      <c r="N71" s="48">
        <f t="shared" si="45"/>
        <v>47162.947</v>
      </c>
      <c r="O71" s="48"/>
      <c r="P71" s="48"/>
      <c r="Q71" s="48">
        <f t="shared" si="45"/>
        <v>46293.442000000003</v>
      </c>
      <c r="R71" s="48">
        <f t="shared" si="45"/>
        <v>229.512</v>
      </c>
      <c r="S71" s="48">
        <f t="shared" si="45"/>
        <v>46544.205999999998</v>
      </c>
      <c r="T71" s="48"/>
      <c r="U71" s="48">
        <f t="shared" si="45"/>
        <v>22093.172999999999</v>
      </c>
      <c r="V71" s="48">
        <f t="shared" si="45"/>
        <v>457.62700000000001</v>
      </c>
      <c r="W71" s="48">
        <f t="shared" si="45"/>
        <v>22550.799999999999</v>
      </c>
      <c r="X71" s="48"/>
      <c r="Y71" s="48"/>
      <c r="Z71" s="48">
        <f t="shared" si="45"/>
        <v>21932.398000000001</v>
      </c>
      <c r="AA71" s="48">
        <f t="shared" si="45"/>
        <v>162.13</v>
      </c>
      <c r="AB71" s="48">
        <f t="shared" si="45"/>
        <v>22094.527999999998</v>
      </c>
      <c r="AC71" s="48"/>
      <c r="AD71" s="48">
        <f t="shared" si="45"/>
        <v>495.82799999999997</v>
      </c>
      <c r="AE71" s="48">
        <f t="shared" si="45"/>
        <v>11.269</v>
      </c>
      <c r="AF71" s="48">
        <f t="shared" si="45"/>
        <v>507.09699999999998</v>
      </c>
      <c r="AG71" s="48"/>
      <c r="AH71" s="48"/>
      <c r="AI71" s="48">
        <f t="shared" si="45"/>
        <v>491.75200000000001</v>
      </c>
      <c r="AJ71" s="48">
        <f t="shared" si="45"/>
        <v>3.9140000000000001</v>
      </c>
      <c r="AK71" s="48">
        <f t="shared" si="45"/>
        <v>495.666</v>
      </c>
      <c r="AL71" s="48"/>
      <c r="AM71" s="48">
        <f t="shared" si="45"/>
        <v>18575.884999999998</v>
      </c>
      <c r="AN71" s="48">
        <f t="shared" si="45"/>
        <v>422.2</v>
      </c>
      <c r="AO71" s="48">
        <f t="shared" si="45"/>
        <v>18998.084999999999</v>
      </c>
      <c r="AP71" s="48"/>
      <c r="AQ71" s="48"/>
      <c r="AR71" s="48">
        <f t="shared" si="45"/>
        <v>18423.151999999998</v>
      </c>
      <c r="AS71" s="48">
        <f t="shared" si="45"/>
        <v>146.61799999999999</v>
      </c>
      <c r="AT71" s="48">
        <f t="shared" si="45"/>
        <v>18569.77</v>
      </c>
      <c r="AU71" s="48"/>
      <c r="AV71" s="48">
        <f t="shared" si="45"/>
        <v>168.28299999999999</v>
      </c>
      <c r="AW71" s="48">
        <f t="shared" si="45"/>
        <v>0</v>
      </c>
      <c r="AX71" s="48">
        <f t="shared" si="45"/>
        <v>168.28299999999999</v>
      </c>
      <c r="AY71" s="48"/>
      <c r="AZ71" s="48"/>
      <c r="BA71" s="48">
        <f t="shared" si="45"/>
        <v>168.28299999999999</v>
      </c>
      <c r="BB71" s="48">
        <f t="shared" si="45"/>
        <v>0</v>
      </c>
      <c r="BC71" s="48">
        <f t="shared" si="45"/>
        <v>168.28299999999999</v>
      </c>
      <c r="BD71" s="48"/>
      <c r="BE71" s="48">
        <f t="shared" si="45"/>
        <v>784.13</v>
      </c>
      <c r="BF71" s="48">
        <f t="shared" si="45"/>
        <v>6.27</v>
      </c>
      <c r="BG71" s="48">
        <f t="shared" si="45"/>
        <v>790.4</v>
      </c>
      <c r="BH71" s="48"/>
      <c r="BI71" s="48"/>
      <c r="BJ71" s="48">
        <f t="shared" si="45"/>
        <v>783.101</v>
      </c>
      <c r="BK71" s="48">
        <f t="shared" si="45"/>
        <v>3.01</v>
      </c>
      <c r="BL71" s="48">
        <f t="shared" si="45"/>
        <v>786.11099999999999</v>
      </c>
      <c r="BM71" s="48"/>
      <c r="BN71" s="48">
        <f t="shared" si="45"/>
        <v>2237.33</v>
      </c>
      <c r="BO71" s="48">
        <f t="shared" si="45"/>
        <v>17.888000000000002</v>
      </c>
      <c r="BP71" s="48">
        <f t="shared" si="45"/>
        <v>2255.2179999999998</v>
      </c>
      <c r="BQ71" s="48"/>
      <c r="BR71" s="48"/>
      <c r="BS71" s="48">
        <f t="shared" si="45"/>
        <v>2234.393</v>
      </c>
      <c r="BT71" s="48">
        <f t="shared" si="45"/>
        <v>8.5879999999999992</v>
      </c>
      <c r="BU71" s="48">
        <f t="shared" si="45"/>
        <v>2242.9810000000002</v>
      </c>
      <c r="BV71" s="48"/>
      <c r="BW71" s="48">
        <f t="shared" si="45"/>
        <v>22378.584999999999</v>
      </c>
      <c r="BX71" s="48">
        <f t="shared" si="45"/>
        <v>166.929</v>
      </c>
      <c r="BY71" s="48">
        <f t="shared" si="45"/>
        <v>22545.513999999999</v>
      </c>
      <c r="BZ71" s="48"/>
      <c r="CA71" s="48"/>
      <c r="CB71" s="48">
        <f t="shared" si="45"/>
        <v>22336.069</v>
      </c>
      <c r="CC71" s="48">
        <f t="shared" si="45"/>
        <v>62.588000000000001</v>
      </c>
      <c r="CD71" s="48">
        <f t="shared" si="45"/>
        <v>22398.656999999999</v>
      </c>
      <c r="CE71" s="48"/>
      <c r="CF71" s="48">
        <f t="shared" si="45"/>
        <v>22139.044999999998</v>
      </c>
      <c r="CG71" s="48">
        <f t="shared" si="45"/>
        <v>166.929</v>
      </c>
      <c r="CH71" s="48">
        <f t="shared" si="45"/>
        <v>22305.973999999998</v>
      </c>
      <c r="CI71" s="48"/>
      <c r="CJ71" s="48"/>
      <c r="CK71" s="48">
        <f t="shared" si="45"/>
        <v>22096.528999999999</v>
      </c>
      <c r="CL71" s="48">
        <f t="shared" si="45"/>
        <v>62.588000000000001</v>
      </c>
      <c r="CM71" s="48">
        <f t="shared" si="45"/>
        <v>22159.116999999998</v>
      </c>
      <c r="CN71" s="48"/>
      <c r="CO71" s="48">
        <f t="shared" si="45"/>
        <v>8368.7909999999993</v>
      </c>
      <c r="CP71" s="48">
        <f t="shared" si="45"/>
        <v>63.100999999999999</v>
      </c>
      <c r="CQ71" s="48">
        <f t="shared" si="45"/>
        <v>8431.8919999999998</v>
      </c>
      <c r="CR71" s="48"/>
      <c r="CS71" s="48"/>
      <c r="CT71" s="48">
        <f t="shared" si="45"/>
        <v>8352.7189999999991</v>
      </c>
      <c r="CU71" s="48">
        <f t="shared" ref="CU71:DW71" si="48">CU19/1000</f>
        <v>23.658999999999999</v>
      </c>
      <c r="CV71" s="48">
        <f t="shared" si="48"/>
        <v>8376.3780000000006</v>
      </c>
      <c r="CW71" s="48"/>
      <c r="CX71" s="48">
        <f t="shared" si="48"/>
        <v>10105.054</v>
      </c>
      <c r="CY71" s="48">
        <f t="shared" si="48"/>
        <v>76.191999999999993</v>
      </c>
      <c r="CZ71" s="48">
        <f t="shared" si="48"/>
        <v>10181.245999999999</v>
      </c>
      <c r="DA71" s="48"/>
      <c r="DB71" s="48"/>
      <c r="DC71" s="48">
        <f t="shared" si="48"/>
        <v>10085.647999999999</v>
      </c>
      <c r="DD71" s="48">
        <f t="shared" si="48"/>
        <v>28.567</v>
      </c>
      <c r="DE71" s="48">
        <f t="shared" si="48"/>
        <v>10114.215</v>
      </c>
      <c r="DF71" s="48"/>
      <c r="DG71" s="48">
        <f t="shared" si="48"/>
        <v>3665.2</v>
      </c>
      <c r="DH71" s="48">
        <f t="shared" si="48"/>
        <v>27.635999999999999</v>
      </c>
      <c r="DI71" s="48">
        <f t="shared" si="48"/>
        <v>3692.8359999999998</v>
      </c>
      <c r="DJ71" s="48"/>
      <c r="DK71" s="48"/>
      <c r="DL71" s="48">
        <f t="shared" si="48"/>
        <v>3658.1619999999998</v>
      </c>
      <c r="DM71" s="48">
        <f t="shared" si="48"/>
        <v>10.362</v>
      </c>
      <c r="DN71" s="48">
        <f t="shared" si="48"/>
        <v>3668.5239999999999</v>
      </c>
      <c r="DO71" s="48"/>
      <c r="DP71" s="48">
        <f t="shared" si="48"/>
        <v>239.54</v>
      </c>
      <c r="DQ71" s="48">
        <f t="shared" si="48"/>
        <v>0</v>
      </c>
      <c r="DR71" s="48">
        <f t="shared" si="48"/>
        <v>239.54</v>
      </c>
      <c r="DS71" s="48"/>
      <c r="DT71" s="48"/>
      <c r="DU71" s="48">
        <f t="shared" si="48"/>
        <v>239.54</v>
      </c>
      <c r="DV71" s="48">
        <f t="shared" si="48"/>
        <v>0</v>
      </c>
      <c r="DW71" s="48">
        <f t="shared" si="48"/>
        <v>239.54</v>
      </c>
      <c r="DX71" s="48"/>
      <c r="DY71" s="48">
        <f t="shared" ref="DY71:EF71" si="49">DY19/1000</f>
        <v>0</v>
      </c>
      <c r="DZ71" s="48">
        <f t="shared" si="49"/>
        <v>0</v>
      </c>
      <c r="EA71" s="48">
        <f t="shared" si="49"/>
        <v>373.36599999999999</v>
      </c>
      <c r="EB71" s="48"/>
      <c r="EC71" s="48"/>
      <c r="ED71" s="48">
        <f t="shared" si="49"/>
        <v>0</v>
      </c>
      <c r="EE71" s="48">
        <f t="shared" si="49"/>
        <v>0</v>
      </c>
      <c r="EF71" s="48">
        <f t="shared" si="49"/>
        <v>357.75400000000002</v>
      </c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>
        <f t="shared" si="25"/>
        <v>1693.2670000000001</v>
      </c>
      <c r="FA71" s="48">
        <f t="shared" si="25"/>
        <v>0</v>
      </c>
      <c r="FB71" s="48">
        <f t="shared" si="25"/>
        <v>1693.2670000000001</v>
      </c>
      <c r="FC71" s="48"/>
      <c r="FD71" s="48"/>
      <c r="FE71" s="48">
        <f t="shared" si="26"/>
        <v>1693.2670000000001</v>
      </c>
      <c r="FF71" s="48">
        <f t="shared" si="26"/>
        <v>0</v>
      </c>
      <c r="FG71" s="48">
        <f t="shared" si="26"/>
        <v>1693.2670000000001</v>
      </c>
      <c r="FH71" s="48"/>
      <c r="FI71" s="48">
        <f t="shared" si="27"/>
        <v>0</v>
      </c>
      <c r="FJ71" s="48">
        <f t="shared" si="27"/>
        <v>0</v>
      </c>
      <c r="FK71" s="48">
        <f t="shared" si="27"/>
        <v>0</v>
      </c>
      <c r="FL71" s="48"/>
      <c r="FM71" s="48"/>
      <c r="FN71" s="48">
        <f t="shared" si="28"/>
        <v>0</v>
      </c>
      <c r="FO71" s="48">
        <f t="shared" si="28"/>
        <v>0</v>
      </c>
      <c r="FP71" s="48">
        <f t="shared" si="28"/>
        <v>0</v>
      </c>
      <c r="FQ71" s="48"/>
      <c r="FR71" s="48">
        <f t="shared" si="29"/>
        <v>0</v>
      </c>
      <c r="FS71" s="48">
        <f t="shared" si="29"/>
        <v>0</v>
      </c>
      <c r="FT71" s="48">
        <f t="shared" si="29"/>
        <v>0</v>
      </c>
      <c r="FU71" s="48"/>
      <c r="FV71" s="48"/>
      <c r="FW71" s="48">
        <f t="shared" si="30"/>
        <v>0</v>
      </c>
      <c r="FX71" s="48">
        <f t="shared" si="30"/>
        <v>0</v>
      </c>
      <c r="FY71" s="48">
        <f t="shared" si="30"/>
        <v>0</v>
      </c>
      <c r="FZ71" s="48"/>
      <c r="GA71" s="48">
        <f t="shared" si="31"/>
        <v>0</v>
      </c>
      <c r="GB71" s="48">
        <f t="shared" si="31"/>
        <v>0</v>
      </c>
      <c r="GC71" s="48">
        <f t="shared" si="31"/>
        <v>0</v>
      </c>
      <c r="GD71" s="48"/>
      <c r="GE71" s="48"/>
      <c r="GF71" s="48">
        <f t="shared" si="32"/>
        <v>0</v>
      </c>
      <c r="GG71" s="48">
        <f t="shared" si="32"/>
        <v>0</v>
      </c>
      <c r="GH71" s="48">
        <f t="shared" si="32"/>
        <v>0</v>
      </c>
      <c r="GI71" s="48"/>
      <c r="GJ71" s="48">
        <f t="shared" si="33"/>
        <v>0</v>
      </c>
      <c r="GK71" s="48">
        <f t="shared" si="33"/>
        <v>0</v>
      </c>
      <c r="GL71" s="48">
        <f t="shared" si="33"/>
        <v>0</v>
      </c>
      <c r="GM71" s="48"/>
      <c r="GN71" s="48"/>
      <c r="GO71" s="48">
        <f t="shared" si="34"/>
        <v>0</v>
      </c>
      <c r="GP71" s="48">
        <f t="shared" si="34"/>
        <v>0</v>
      </c>
      <c r="GQ71" s="48">
        <f t="shared" si="34"/>
        <v>0</v>
      </c>
      <c r="GR71" s="48"/>
      <c r="GS71" s="48">
        <f t="shared" si="35"/>
        <v>0</v>
      </c>
      <c r="GT71" s="48">
        <f t="shared" si="35"/>
        <v>0</v>
      </c>
      <c r="GU71" s="48">
        <f t="shared" si="35"/>
        <v>0</v>
      </c>
      <c r="GV71" s="48"/>
      <c r="GW71" s="48"/>
      <c r="GX71" s="48">
        <f t="shared" si="36"/>
        <v>0</v>
      </c>
      <c r="GY71" s="48">
        <f t="shared" si="36"/>
        <v>0</v>
      </c>
      <c r="GZ71" s="48">
        <f t="shared" si="36"/>
        <v>0</v>
      </c>
      <c r="HA71" s="48"/>
      <c r="HB71" s="48">
        <f t="shared" si="37"/>
        <v>0</v>
      </c>
      <c r="HC71" s="48">
        <f t="shared" si="37"/>
        <v>0</v>
      </c>
      <c r="HD71" s="48">
        <f t="shared" si="37"/>
        <v>0</v>
      </c>
      <c r="HE71" s="48"/>
      <c r="HF71" s="48"/>
      <c r="HG71" s="48">
        <f t="shared" si="38"/>
        <v>0</v>
      </c>
      <c r="HH71" s="48">
        <f t="shared" si="38"/>
        <v>0</v>
      </c>
      <c r="HI71" s="48">
        <f t="shared" si="38"/>
        <v>0</v>
      </c>
      <c r="HJ71" s="48"/>
    </row>
    <row r="72" spans="2:218">
      <c r="B72" s="5" t="s">
        <v>38</v>
      </c>
      <c r="C72" s="48">
        <f t="shared" si="45"/>
        <v>36475.457000000002</v>
      </c>
      <c r="D72" s="48">
        <f t="shared" si="45"/>
        <v>634.76</v>
      </c>
      <c r="E72" s="48">
        <f t="shared" si="45"/>
        <v>37141.192999999999</v>
      </c>
      <c r="F72" s="48"/>
      <c r="G72" s="48"/>
      <c r="H72" s="48">
        <f t="shared" si="45"/>
        <v>36286.404000000002</v>
      </c>
      <c r="I72" s="48">
        <f t="shared" si="45"/>
        <v>241.40600000000001</v>
      </c>
      <c r="J72" s="48">
        <f t="shared" si="45"/>
        <v>36558.786</v>
      </c>
      <c r="K72" s="48"/>
      <c r="L72" s="48">
        <f t="shared" si="45"/>
        <v>36475.457000000002</v>
      </c>
      <c r="M72" s="48">
        <f t="shared" si="45"/>
        <v>634.76</v>
      </c>
      <c r="N72" s="48">
        <f t="shared" si="45"/>
        <v>37141.192999999999</v>
      </c>
      <c r="O72" s="48"/>
      <c r="P72" s="48"/>
      <c r="Q72" s="48">
        <f t="shared" si="45"/>
        <v>36286.404000000002</v>
      </c>
      <c r="R72" s="48">
        <f t="shared" si="45"/>
        <v>241.40600000000001</v>
      </c>
      <c r="S72" s="48">
        <f t="shared" si="45"/>
        <v>36558.786</v>
      </c>
      <c r="T72" s="48"/>
      <c r="U72" s="48">
        <f t="shared" si="45"/>
        <v>17475.706999999999</v>
      </c>
      <c r="V72" s="48">
        <f t="shared" si="45"/>
        <v>270.35300000000001</v>
      </c>
      <c r="W72" s="48">
        <f t="shared" si="45"/>
        <v>17746.060000000001</v>
      </c>
      <c r="X72" s="48"/>
      <c r="Y72" s="48"/>
      <c r="Z72" s="48">
        <f t="shared" si="45"/>
        <v>17363.713</v>
      </c>
      <c r="AA72" s="48">
        <f t="shared" si="45"/>
        <v>117.45399999999999</v>
      </c>
      <c r="AB72" s="48">
        <f t="shared" si="45"/>
        <v>17481.167000000001</v>
      </c>
      <c r="AC72" s="48"/>
      <c r="AD72" s="48">
        <f t="shared" si="45"/>
        <v>433.04399999999998</v>
      </c>
      <c r="AE72" s="48">
        <f t="shared" si="45"/>
        <v>7.6340000000000003</v>
      </c>
      <c r="AF72" s="48">
        <f t="shared" si="45"/>
        <v>440.678</v>
      </c>
      <c r="AG72" s="48"/>
      <c r="AH72" s="48"/>
      <c r="AI72" s="48">
        <f t="shared" si="45"/>
        <v>430.05799999999999</v>
      </c>
      <c r="AJ72" s="48">
        <f t="shared" si="45"/>
        <v>3.3650000000000002</v>
      </c>
      <c r="AK72" s="48">
        <f t="shared" si="45"/>
        <v>433.423</v>
      </c>
      <c r="AL72" s="48"/>
      <c r="AM72" s="48">
        <f t="shared" si="45"/>
        <v>14123.486000000001</v>
      </c>
      <c r="AN72" s="48">
        <f t="shared" si="45"/>
        <v>248.983</v>
      </c>
      <c r="AO72" s="48">
        <f t="shared" si="45"/>
        <v>14372.468999999999</v>
      </c>
      <c r="AP72" s="48"/>
      <c r="AQ72" s="48"/>
      <c r="AR72" s="48">
        <f t="shared" si="45"/>
        <v>14015.971</v>
      </c>
      <c r="AS72" s="48">
        <f t="shared" si="45"/>
        <v>109.73099999999999</v>
      </c>
      <c r="AT72" s="48">
        <f t="shared" si="45"/>
        <v>14125.701999999999</v>
      </c>
      <c r="AU72" s="48"/>
      <c r="AV72" s="48">
        <f t="shared" si="45"/>
        <v>136.81899999999999</v>
      </c>
      <c r="AW72" s="48">
        <f t="shared" si="45"/>
        <v>0</v>
      </c>
      <c r="AX72" s="48">
        <f t="shared" si="45"/>
        <v>136.81899999999999</v>
      </c>
      <c r="AY72" s="48"/>
      <c r="AZ72" s="48"/>
      <c r="BA72" s="48">
        <f t="shared" si="45"/>
        <v>136.81899999999999</v>
      </c>
      <c r="BB72" s="48">
        <f t="shared" si="45"/>
        <v>0</v>
      </c>
      <c r="BC72" s="48">
        <f t="shared" si="45"/>
        <v>136.81899999999999</v>
      </c>
      <c r="BD72" s="48"/>
      <c r="BE72" s="48">
        <f t="shared" si="45"/>
        <v>754.86199999999997</v>
      </c>
      <c r="BF72" s="48">
        <f t="shared" si="45"/>
        <v>3.552</v>
      </c>
      <c r="BG72" s="48">
        <f t="shared" si="45"/>
        <v>758.41399999999999</v>
      </c>
      <c r="BH72" s="48"/>
      <c r="BI72" s="48"/>
      <c r="BJ72" s="48">
        <f t="shared" si="45"/>
        <v>754.56</v>
      </c>
      <c r="BK72" s="48">
        <f t="shared" si="45"/>
        <v>1.127</v>
      </c>
      <c r="BL72" s="48">
        <f t="shared" si="45"/>
        <v>755.68700000000001</v>
      </c>
      <c r="BM72" s="48"/>
      <c r="BN72" s="48">
        <f t="shared" si="45"/>
        <v>2164.3150000000001</v>
      </c>
      <c r="BO72" s="48">
        <f t="shared" si="45"/>
        <v>10.183999999999999</v>
      </c>
      <c r="BP72" s="48">
        <f t="shared" si="45"/>
        <v>2174.4989999999998</v>
      </c>
      <c r="BQ72" s="48"/>
      <c r="BR72" s="48"/>
      <c r="BS72" s="48">
        <f t="shared" si="45"/>
        <v>2163.1239999999998</v>
      </c>
      <c r="BT72" s="48">
        <f t="shared" si="45"/>
        <v>3.2309999999999999</v>
      </c>
      <c r="BU72" s="48">
        <f t="shared" si="45"/>
        <v>2166.355</v>
      </c>
      <c r="BV72" s="48"/>
      <c r="BW72" s="48">
        <f t="shared" si="45"/>
        <v>16637.373</v>
      </c>
      <c r="BX72" s="48">
        <f t="shared" si="45"/>
        <v>341.49599999999998</v>
      </c>
      <c r="BY72" s="48">
        <f t="shared" si="45"/>
        <v>16978.868999999999</v>
      </c>
      <c r="BZ72" s="48"/>
      <c r="CA72" s="48"/>
      <c r="CB72" s="48">
        <f t="shared" si="45"/>
        <v>16570.169000000002</v>
      </c>
      <c r="CC72" s="48">
        <f t="shared" si="45"/>
        <v>118.604</v>
      </c>
      <c r="CD72" s="48">
        <f t="shared" si="45"/>
        <v>16688.773000000001</v>
      </c>
      <c r="CE72" s="48"/>
      <c r="CF72" s="48">
        <f t="shared" si="45"/>
        <v>16360.634</v>
      </c>
      <c r="CG72" s="48">
        <f t="shared" si="45"/>
        <v>341.49599999999998</v>
      </c>
      <c r="CH72" s="48">
        <f t="shared" si="45"/>
        <v>16702.13</v>
      </c>
      <c r="CI72" s="48"/>
      <c r="CJ72" s="48"/>
      <c r="CK72" s="48">
        <f t="shared" si="45"/>
        <v>16293.43</v>
      </c>
      <c r="CL72" s="48">
        <f t="shared" si="45"/>
        <v>118.604</v>
      </c>
      <c r="CM72" s="48">
        <f t="shared" si="45"/>
        <v>16412.034</v>
      </c>
      <c r="CN72" s="48"/>
      <c r="CO72" s="48">
        <f t="shared" si="45"/>
        <v>7136.0739999999996</v>
      </c>
      <c r="CP72" s="48">
        <f t="shared" si="45"/>
        <v>148.96100000000001</v>
      </c>
      <c r="CQ72" s="48">
        <f t="shared" si="45"/>
        <v>7285.0349999999999</v>
      </c>
      <c r="CR72" s="48"/>
      <c r="CS72" s="48"/>
      <c r="CT72" s="48">
        <f t="shared" ref="CT72:DW75" si="50">CT20/1000</f>
        <v>7106.7470000000003</v>
      </c>
      <c r="CU72" s="48">
        <f t="shared" si="50"/>
        <v>51.734999999999999</v>
      </c>
      <c r="CV72" s="48">
        <f t="shared" si="50"/>
        <v>7158.482</v>
      </c>
      <c r="CW72" s="48"/>
      <c r="CX72" s="48">
        <f t="shared" si="50"/>
        <v>7124.58</v>
      </c>
      <c r="CY72" s="48">
        <f t="shared" si="50"/>
        <v>148.721</v>
      </c>
      <c r="CZ72" s="48">
        <f t="shared" si="50"/>
        <v>7273.3010000000004</v>
      </c>
      <c r="DA72" s="48"/>
      <c r="DB72" s="48"/>
      <c r="DC72" s="48">
        <f t="shared" si="50"/>
        <v>7095.9759999999997</v>
      </c>
      <c r="DD72" s="48">
        <f t="shared" si="50"/>
        <v>51.652000000000001</v>
      </c>
      <c r="DE72" s="48">
        <f t="shared" si="50"/>
        <v>7147.6279999999997</v>
      </c>
      <c r="DF72" s="48"/>
      <c r="DG72" s="48">
        <f t="shared" si="50"/>
        <v>2099.98</v>
      </c>
      <c r="DH72" s="48">
        <f t="shared" si="50"/>
        <v>43.814</v>
      </c>
      <c r="DI72" s="48">
        <f t="shared" si="50"/>
        <v>2143.7939999999999</v>
      </c>
      <c r="DJ72" s="48"/>
      <c r="DK72" s="48"/>
      <c r="DL72" s="48">
        <f t="shared" si="50"/>
        <v>2090.7069999999999</v>
      </c>
      <c r="DM72" s="48">
        <f t="shared" si="50"/>
        <v>15.217000000000001</v>
      </c>
      <c r="DN72" s="48">
        <f t="shared" si="50"/>
        <v>2105.924</v>
      </c>
      <c r="DO72" s="48"/>
      <c r="DP72" s="48">
        <f t="shared" si="50"/>
        <v>276.73899999999998</v>
      </c>
      <c r="DQ72" s="48">
        <f t="shared" si="50"/>
        <v>0</v>
      </c>
      <c r="DR72" s="48">
        <f t="shared" si="50"/>
        <v>276.73899999999998</v>
      </c>
      <c r="DS72" s="48"/>
      <c r="DT72" s="48"/>
      <c r="DU72" s="48">
        <f t="shared" si="50"/>
        <v>276.73899999999998</v>
      </c>
      <c r="DV72" s="48">
        <f t="shared" si="50"/>
        <v>0</v>
      </c>
      <c r="DW72" s="48">
        <f t="shared" si="50"/>
        <v>276.73899999999998</v>
      </c>
      <c r="DX72" s="48"/>
      <c r="DY72" s="48">
        <f t="shared" ref="DY72:EF72" si="51">DY20/1000</f>
        <v>0</v>
      </c>
      <c r="DZ72" s="48">
        <f t="shared" si="51"/>
        <v>0</v>
      </c>
      <c r="EA72" s="48">
        <f t="shared" si="51"/>
        <v>457.18299999999999</v>
      </c>
      <c r="EB72" s="48"/>
      <c r="EC72" s="48"/>
      <c r="ED72" s="48">
        <f t="shared" si="51"/>
        <v>0</v>
      </c>
      <c r="EE72" s="48">
        <f t="shared" si="51"/>
        <v>0</v>
      </c>
      <c r="EF72" s="48">
        <f t="shared" si="51"/>
        <v>429.78100000000001</v>
      </c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>
        <f t="shared" si="25"/>
        <v>1959.0650000000001</v>
      </c>
      <c r="FA72" s="48">
        <f t="shared" si="25"/>
        <v>1.6E-2</v>
      </c>
      <c r="FB72" s="48">
        <f t="shared" si="25"/>
        <v>1959.0809999999999</v>
      </c>
      <c r="FC72" s="48"/>
      <c r="FD72" s="48"/>
      <c r="FE72" s="48">
        <f t="shared" si="26"/>
        <v>1959.0650000000001</v>
      </c>
      <c r="FF72" s="48">
        <f t="shared" si="26"/>
        <v>0</v>
      </c>
      <c r="FG72" s="48">
        <f t="shared" si="26"/>
        <v>1959.0650000000001</v>
      </c>
      <c r="FH72" s="48"/>
      <c r="FI72" s="48">
        <f t="shared" si="27"/>
        <v>0</v>
      </c>
      <c r="FJ72" s="48">
        <f t="shared" si="27"/>
        <v>0</v>
      </c>
      <c r="FK72" s="48">
        <f t="shared" si="27"/>
        <v>0</v>
      </c>
      <c r="FL72" s="48"/>
      <c r="FM72" s="48"/>
      <c r="FN72" s="48">
        <f t="shared" si="28"/>
        <v>0</v>
      </c>
      <c r="FO72" s="48">
        <f t="shared" si="28"/>
        <v>0</v>
      </c>
      <c r="FP72" s="48">
        <f t="shared" si="28"/>
        <v>0</v>
      </c>
      <c r="FQ72" s="48"/>
      <c r="FR72" s="48">
        <f t="shared" si="29"/>
        <v>0</v>
      </c>
      <c r="FS72" s="48">
        <f t="shared" si="29"/>
        <v>0</v>
      </c>
      <c r="FT72" s="48">
        <f t="shared" si="29"/>
        <v>0</v>
      </c>
      <c r="FU72" s="48"/>
      <c r="FV72" s="48"/>
      <c r="FW72" s="48">
        <f t="shared" si="30"/>
        <v>0</v>
      </c>
      <c r="FX72" s="48">
        <f t="shared" si="30"/>
        <v>0</v>
      </c>
      <c r="FY72" s="48">
        <f t="shared" si="30"/>
        <v>0</v>
      </c>
      <c r="FZ72" s="48"/>
      <c r="GA72" s="48">
        <f t="shared" si="31"/>
        <v>0</v>
      </c>
      <c r="GB72" s="48">
        <f t="shared" si="31"/>
        <v>0</v>
      </c>
      <c r="GC72" s="48">
        <f t="shared" si="31"/>
        <v>0</v>
      </c>
      <c r="GD72" s="48"/>
      <c r="GE72" s="48"/>
      <c r="GF72" s="48">
        <f t="shared" si="32"/>
        <v>0</v>
      </c>
      <c r="GG72" s="48">
        <f t="shared" si="32"/>
        <v>0</v>
      </c>
      <c r="GH72" s="48">
        <f t="shared" si="32"/>
        <v>0</v>
      </c>
      <c r="GI72" s="48"/>
      <c r="GJ72" s="48">
        <f t="shared" si="33"/>
        <v>0</v>
      </c>
      <c r="GK72" s="48">
        <f t="shared" si="33"/>
        <v>0</v>
      </c>
      <c r="GL72" s="48">
        <f t="shared" si="33"/>
        <v>0</v>
      </c>
      <c r="GM72" s="48"/>
      <c r="GN72" s="48"/>
      <c r="GO72" s="48">
        <f t="shared" si="34"/>
        <v>0</v>
      </c>
      <c r="GP72" s="48">
        <f t="shared" si="34"/>
        <v>0</v>
      </c>
      <c r="GQ72" s="48">
        <f t="shared" si="34"/>
        <v>0</v>
      </c>
      <c r="GR72" s="48"/>
      <c r="GS72" s="48">
        <f t="shared" si="35"/>
        <v>0</v>
      </c>
      <c r="GT72" s="48">
        <f t="shared" si="35"/>
        <v>0</v>
      </c>
      <c r="GU72" s="48">
        <f t="shared" si="35"/>
        <v>0</v>
      </c>
      <c r="GV72" s="48"/>
      <c r="GW72" s="48"/>
      <c r="GX72" s="48">
        <f t="shared" si="36"/>
        <v>0</v>
      </c>
      <c r="GY72" s="48">
        <f t="shared" si="36"/>
        <v>0</v>
      </c>
      <c r="GZ72" s="48">
        <f t="shared" si="36"/>
        <v>0</v>
      </c>
      <c r="HA72" s="48"/>
      <c r="HB72" s="48">
        <f t="shared" si="37"/>
        <v>0</v>
      </c>
      <c r="HC72" s="48">
        <f t="shared" si="37"/>
        <v>0</v>
      </c>
      <c r="HD72" s="48">
        <f t="shared" si="37"/>
        <v>0</v>
      </c>
      <c r="HE72" s="48"/>
      <c r="HF72" s="48"/>
      <c r="HG72" s="48">
        <f t="shared" si="38"/>
        <v>0</v>
      </c>
      <c r="HH72" s="48">
        <f t="shared" si="38"/>
        <v>0</v>
      </c>
      <c r="HI72" s="48">
        <f t="shared" si="38"/>
        <v>0</v>
      </c>
      <c r="HJ72" s="48"/>
    </row>
    <row r="73" spans="2:218">
      <c r="B73" s="5" t="s">
        <v>33</v>
      </c>
      <c r="C73" s="48">
        <f t="shared" ref="C73:CT76" si="52">C21/1000</f>
        <v>18058.844000000001</v>
      </c>
      <c r="D73" s="48">
        <f t="shared" si="52"/>
        <v>150.20599999999999</v>
      </c>
      <c r="E73" s="48">
        <f t="shared" si="52"/>
        <v>18227.2</v>
      </c>
      <c r="F73" s="48"/>
      <c r="G73" s="48"/>
      <c r="H73" s="48">
        <f t="shared" si="52"/>
        <v>17939.03</v>
      </c>
      <c r="I73" s="48">
        <f t="shared" si="52"/>
        <v>65.085999999999999</v>
      </c>
      <c r="J73" s="48">
        <f t="shared" si="52"/>
        <v>18022.266</v>
      </c>
      <c r="K73" s="48"/>
      <c r="L73" s="48">
        <f t="shared" si="52"/>
        <v>17792.151000000002</v>
      </c>
      <c r="M73" s="48">
        <f t="shared" si="52"/>
        <v>150.20599999999999</v>
      </c>
      <c r="N73" s="48">
        <f t="shared" si="52"/>
        <v>17960.507000000001</v>
      </c>
      <c r="O73" s="48"/>
      <c r="P73" s="48"/>
      <c r="Q73" s="48">
        <f t="shared" si="52"/>
        <v>17672.337</v>
      </c>
      <c r="R73" s="48">
        <f t="shared" si="52"/>
        <v>65.085999999999999</v>
      </c>
      <c r="S73" s="48">
        <f t="shared" si="52"/>
        <v>17755.573</v>
      </c>
      <c r="T73" s="48"/>
      <c r="U73" s="48">
        <f t="shared" si="52"/>
        <v>6377.1859999999997</v>
      </c>
      <c r="V73" s="48">
        <f t="shared" si="52"/>
        <v>87.546999999999997</v>
      </c>
      <c r="W73" s="48">
        <f t="shared" si="52"/>
        <v>6464.7330000000002</v>
      </c>
      <c r="X73" s="48"/>
      <c r="Y73" s="48"/>
      <c r="Z73" s="48">
        <f t="shared" si="52"/>
        <v>6324.4579999999996</v>
      </c>
      <c r="AA73" s="48">
        <f t="shared" si="52"/>
        <v>36.718000000000004</v>
      </c>
      <c r="AB73" s="48">
        <f t="shared" si="52"/>
        <v>6361.1760000000004</v>
      </c>
      <c r="AC73" s="48"/>
      <c r="AD73" s="48">
        <f t="shared" si="52"/>
        <v>169.17400000000001</v>
      </c>
      <c r="AE73" s="48">
        <f t="shared" si="52"/>
        <v>2.843</v>
      </c>
      <c r="AF73" s="48">
        <f t="shared" si="52"/>
        <v>172.017</v>
      </c>
      <c r="AG73" s="48"/>
      <c r="AH73" s="48"/>
      <c r="AI73" s="48">
        <f t="shared" si="52"/>
        <v>167.41399999999999</v>
      </c>
      <c r="AJ73" s="48">
        <f t="shared" si="52"/>
        <v>1.2170000000000001</v>
      </c>
      <c r="AK73" s="48">
        <f t="shared" si="52"/>
        <v>168.631</v>
      </c>
      <c r="AL73" s="48"/>
      <c r="AM73" s="48">
        <f t="shared" si="52"/>
        <v>4879.0839999999998</v>
      </c>
      <c r="AN73" s="48">
        <f t="shared" si="52"/>
        <v>79.069999999999993</v>
      </c>
      <c r="AO73" s="48">
        <f t="shared" si="52"/>
        <v>4958.1540000000005</v>
      </c>
      <c r="AP73" s="48"/>
      <c r="AQ73" s="48"/>
      <c r="AR73" s="48">
        <f t="shared" si="52"/>
        <v>4828.2650000000003</v>
      </c>
      <c r="AS73" s="48">
        <f t="shared" si="52"/>
        <v>33.838000000000001</v>
      </c>
      <c r="AT73" s="48">
        <f t="shared" si="52"/>
        <v>4862.1030000000001</v>
      </c>
      <c r="AU73" s="48"/>
      <c r="AV73" s="48">
        <f t="shared" si="52"/>
        <v>33.393000000000001</v>
      </c>
      <c r="AW73" s="48">
        <f t="shared" si="52"/>
        <v>0</v>
      </c>
      <c r="AX73" s="48">
        <f t="shared" si="52"/>
        <v>33.393000000000001</v>
      </c>
      <c r="AY73" s="48"/>
      <c r="AZ73" s="48"/>
      <c r="BA73" s="48">
        <f t="shared" si="52"/>
        <v>33.393000000000001</v>
      </c>
      <c r="BB73" s="48">
        <f t="shared" si="52"/>
        <v>0</v>
      </c>
      <c r="BC73" s="48">
        <f t="shared" si="52"/>
        <v>33.393000000000001</v>
      </c>
      <c r="BD73" s="48"/>
      <c r="BE73" s="48">
        <f t="shared" si="52"/>
        <v>479.66399999999999</v>
      </c>
      <c r="BF73" s="48">
        <f t="shared" si="52"/>
        <v>3.286</v>
      </c>
      <c r="BG73" s="48">
        <f t="shared" si="52"/>
        <v>482.95</v>
      </c>
      <c r="BH73" s="48"/>
      <c r="BI73" s="48"/>
      <c r="BJ73" s="48">
        <f t="shared" si="52"/>
        <v>479.61599999999999</v>
      </c>
      <c r="BK73" s="48">
        <f t="shared" si="52"/>
        <v>0.96899999999999997</v>
      </c>
      <c r="BL73" s="48">
        <f t="shared" si="52"/>
        <v>480.58499999999998</v>
      </c>
      <c r="BM73" s="48"/>
      <c r="BN73" s="48">
        <f t="shared" si="52"/>
        <v>849.26400000000001</v>
      </c>
      <c r="BO73" s="48">
        <f t="shared" si="52"/>
        <v>2.3479999999999999</v>
      </c>
      <c r="BP73" s="48">
        <f t="shared" si="52"/>
        <v>851.61199999999997</v>
      </c>
      <c r="BQ73" s="48"/>
      <c r="BR73" s="48"/>
      <c r="BS73" s="48">
        <f t="shared" si="52"/>
        <v>849.16300000000001</v>
      </c>
      <c r="BT73" s="48">
        <f t="shared" si="52"/>
        <v>0.69399999999999995</v>
      </c>
      <c r="BU73" s="48">
        <f t="shared" si="52"/>
        <v>849.85699999999997</v>
      </c>
      <c r="BV73" s="48"/>
      <c r="BW73" s="48">
        <f t="shared" si="52"/>
        <v>10265.596</v>
      </c>
      <c r="BX73" s="48">
        <f t="shared" si="52"/>
        <v>55.753</v>
      </c>
      <c r="BY73" s="48">
        <f t="shared" si="52"/>
        <v>10321.349</v>
      </c>
      <c r="BZ73" s="48"/>
      <c r="CA73" s="48"/>
      <c r="CB73" s="48">
        <f t="shared" si="52"/>
        <v>10201.258</v>
      </c>
      <c r="CC73" s="48">
        <f t="shared" si="52"/>
        <v>24.8</v>
      </c>
      <c r="CD73" s="48">
        <f t="shared" si="52"/>
        <v>10226.058000000001</v>
      </c>
      <c r="CE73" s="48"/>
      <c r="CF73" s="48">
        <f t="shared" si="52"/>
        <v>9805.7950000000001</v>
      </c>
      <c r="CG73" s="48">
        <f t="shared" si="52"/>
        <v>55.753</v>
      </c>
      <c r="CH73" s="48">
        <f t="shared" si="52"/>
        <v>9861.5480000000007</v>
      </c>
      <c r="CI73" s="48"/>
      <c r="CJ73" s="48"/>
      <c r="CK73" s="48">
        <f t="shared" si="52"/>
        <v>9741.4570000000003</v>
      </c>
      <c r="CL73" s="48">
        <f t="shared" si="52"/>
        <v>24.8</v>
      </c>
      <c r="CM73" s="48">
        <f t="shared" si="52"/>
        <v>9766.2569999999996</v>
      </c>
      <c r="CN73" s="48"/>
      <c r="CO73" s="48">
        <f t="shared" si="52"/>
        <v>3652.3850000000002</v>
      </c>
      <c r="CP73" s="48">
        <f t="shared" si="52"/>
        <v>18.446999999999999</v>
      </c>
      <c r="CQ73" s="48">
        <f t="shared" si="52"/>
        <v>3670.8319999999999</v>
      </c>
      <c r="CR73" s="48"/>
      <c r="CS73" s="48"/>
      <c r="CT73" s="48">
        <f t="shared" si="52"/>
        <v>3621.7040000000002</v>
      </c>
      <c r="CU73" s="48">
        <f t="shared" si="50"/>
        <v>7.9509999999999996</v>
      </c>
      <c r="CV73" s="48">
        <f t="shared" si="50"/>
        <v>3629.6550000000002</v>
      </c>
      <c r="CW73" s="48"/>
      <c r="CX73" s="48">
        <f t="shared" si="50"/>
        <v>3936.4319999999998</v>
      </c>
      <c r="CY73" s="48">
        <f t="shared" si="50"/>
        <v>35.865000000000002</v>
      </c>
      <c r="CZ73" s="48">
        <f t="shared" si="50"/>
        <v>3972.297</v>
      </c>
      <c r="DA73" s="48"/>
      <c r="DB73" s="48"/>
      <c r="DC73" s="48">
        <f t="shared" si="50"/>
        <v>3903.4160000000002</v>
      </c>
      <c r="DD73" s="48">
        <f t="shared" si="50"/>
        <v>15.461</v>
      </c>
      <c r="DE73" s="48">
        <f t="shared" si="50"/>
        <v>3918.877</v>
      </c>
      <c r="DF73" s="48"/>
      <c r="DG73" s="48">
        <f t="shared" si="50"/>
        <v>2216.9780000000001</v>
      </c>
      <c r="DH73" s="48">
        <f t="shared" si="50"/>
        <v>1.4410000000000001</v>
      </c>
      <c r="DI73" s="48">
        <f t="shared" si="50"/>
        <v>2218.4189999999999</v>
      </c>
      <c r="DJ73" s="48"/>
      <c r="DK73" s="48"/>
      <c r="DL73" s="48">
        <f t="shared" si="50"/>
        <v>2216.337</v>
      </c>
      <c r="DM73" s="48">
        <f t="shared" si="50"/>
        <v>1.3879999999999999</v>
      </c>
      <c r="DN73" s="48">
        <f t="shared" si="50"/>
        <v>2217.7249999999999</v>
      </c>
      <c r="DO73" s="48"/>
      <c r="DP73" s="48">
        <f t="shared" si="50"/>
        <v>459.80099999999999</v>
      </c>
      <c r="DQ73" s="48">
        <f t="shared" si="50"/>
        <v>0</v>
      </c>
      <c r="DR73" s="48">
        <f t="shared" si="50"/>
        <v>459.80099999999999</v>
      </c>
      <c r="DS73" s="48"/>
      <c r="DT73" s="48"/>
      <c r="DU73" s="48">
        <f t="shared" si="50"/>
        <v>459.80099999999999</v>
      </c>
      <c r="DV73" s="48">
        <f t="shared" si="50"/>
        <v>0</v>
      </c>
      <c r="DW73" s="48">
        <f t="shared" si="50"/>
        <v>459.80099999999999</v>
      </c>
      <c r="DX73" s="48"/>
      <c r="DY73" s="48">
        <f t="shared" ref="DY73:EF73" si="53">DY21/1000</f>
        <v>0</v>
      </c>
      <c r="DZ73" s="48">
        <f t="shared" si="53"/>
        <v>0</v>
      </c>
      <c r="EA73" s="48">
        <f t="shared" si="53"/>
        <v>295.11799999999999</v>
      </c>
      <c r="EB73" s="48"/>
      <c r="EC73" s="48"/>
      <c r="ED73" s="48">
        <f t="shared" si="53"/>
        <v>0</v>
      </c>
      <c r="EE73" s="48">
        <f t="shared" si="53"/>
        <v>0</v>
      </c>
      <c r="EF73" s="48">
        <f t="shared" si="53"/>
        <v>289.03199999999998</v>
      </c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>
        <f t="shared" si="25"/>
        <v>879.30700000000002</v>
      </c>
      <c r="FA73" s="48">
        <f t="shared" si="25"/>
        <v>0</v>
      </c>
      <c r="FB73" s="48">
        <f t="shared" si="25"/>
        <v>879.30700000000002</v>
      </c>
      <c r="FC73" s="48"/>
      <c r="FD73" s="48"/>
      <c r="FE73" s="48">
        <f t="shared" si="26"/>
        <v>879.30700000000002</v>
      </c>
      <c r="FF73" s="48">
        <f t="shared" si="26"/>
        <v>0</v>
      </c>
      <c r="FG73" s="48">
        <f t="shared" si="26"/>
        <v>879.30700000000002</v>
      </c>
      <c r="FH73" s="48"/>
      <c r="FI73" s="48">
        <f t="shared" si="27"/>
        <v>0</v>
      </c>
      <c r="FJ73" s="48">
        <f t="shared" si="27"/>
        <v>0</v>
      </c>
      <c r="FK73" s="48">
        <f t="shared" si="27"/>
        <v>0</v>
      </c>
      <c r="FL73" s="48"/>
      <c r="FM73" s="48"/>
      <c r="FN73" s="48">
        <f t="shared" si="28"/>
        <v>0</v>
      </c>
      <c r="FO73" s="48">
        <f t="shared" si="28"/>
        <v>0</v>
      </c>
      <c r="FP73" s="48">
        <f t="shared" si="28"/>
        <v>0</v>
      </c>
      <c r="FQ73" s="48"/>
      <c r="FR73" s="48">
        <f t="shared" si="29"/>
        <v>0</v>
      </c>
      <c r="FS73" s="48">
        <f t="shared" si="29"/>
        <v>0</v>
      </c>
      <c r="FT73" s="48">
        <f t="shared" si="29"/>
        <v>0</v>
      </c>
      <c r="FU73" s="48"/>
      <c r="FV73" s="48"/>
      <c r="FW73" s="48">
        <f t="shared" si="30"/>
        <v>0</v>
      </c>
      <c r="FX73" s="48">
        <f t="shared" si="30"/>
        <v>0</v>
      </c>
      <c r="FY73" s="48">
        <f t="shared" si="30"/>
        <v>0</v>
      </c>
      <c r="FZ73" s="48"/>
      <c r="GA73" s="48">
        <f t="shared" si="31"/>
        <v>0</v>
      </c>
      <c r="GB73" s="48">
        <f t="shared" si="31"/>
        <v>0</v>
      </c>
      <c r="GC73" s="48">
        <f t="shared" si="31"/>
        <v>0</v>
      </c>
      <c r="GD73" s="48"/>
      <c r="GE73" s="48"/>
      <c r="GF73" s="48">
        <f t="shared" si="32"/>
        <v>0</v>
      </c>
      <c r="GG73" s="48">
        <f t="shared" si="32"/>
        <v>0</v>
      </c>
      <c r="GH73" s="48">
        <f t="shared" si="32"/>
        <v>0</v>
      </c>
      <c r="GI73" s="48"/>
      <c r="GJ73" s="48">
        <f t="shared" si="33"/>
        <v>0</v>
      </c>
      <c r="GK73" s="48">
        <f t="shared" si="33"/>
        <v>0</v>
      </c>
      <c r="GL73" s="48">
        <f t="shared" si="33"/>
        <v>0</v>
      </c>
      <c r="GM73" s="48"/>
      <c r="GN73" s="48"/>
      <c r="GO73" s="48">
        <f t="shared" si="34"/>
        <v>0</v>
      </c>
      <c r="GP73" s="48">
        <f t="shared" si="34"/>
        <v>0</v>
      </c>
      <c r="GQ73" s="48">
        <f t="shared" si="34"/>
        <v>0</v>
      </c>
      <c r="GR73" s="48"/>
      <c r="GS73" s="48">
        <f t="shared" si="35"/>
        <v>0</v>
      </c>
      <c r="GT73" s="48">
        <f t="shared" si="35"/>
        <v>0</v>
      </c>
      <c r="GU73" s="48">
        <f t="shared" si="35"/>
        <v>0</v>
      </c>
      <c r="GV73" s="48"/>
      <c r="GW73" s="48"/>
      <c r="GX73" s="48">
        <f t="shared" si="36"/>
        <v>0</v>
      </c>
      <c r="GY73" s="48">
        <f t="shared" si="36"/>
        <v>0</v>
      </c>
      <c r="GZ73" s="48">
        <f t="shared" si="36"/>
        <v>0</v>
      </c>
      <c r="HA73" s="48"/>
      <c r="HB73" s="48">
        <f t="shared" si="37"/>
        <v>266.69299999999998</v>
      </c>
      <c r="HC73" s="48">
        <f t="shared" si="37"/>
        <v>0</v>
      </c>
      <c r="HD73" s="48">
        <f t="shared" si="37"/>
        <v>266.69299999999998</v>
      </c>
      <c r="HE73" s="48"/>
      <c r="HF73" s="48"/>
      <c r="HG73" s="48">
        <f t="shared" si="38"/>
        <v>266.69299999999998</v>
      </c>
      <c r="HH73" s="48">
        <f t="shared" si="38"/>
        <v>0</v>
      </c>
      <c r="HI73" s="48">
        <f t="shared" si="38"/>
        <v>266.69299999999998</v>
      </c>
      <c r="HJ73" s="48"/>
    </row>
    <row r="74" spans="2:218">
      <c r="B74" s="5" t="s">
        <v>11</v>
      </c>
      <c r="C74" s="48">
        <f t="shared" si="52"/>
        <v>12612.421</v>
      </c>
      <c r="D74" s="48">
        <f t="shared" si="52"/>
        <v>124.913</v>
      </c>
      <c r="E74" s="48">
        <f t="shared" si="52"/>
        <v>12750.986999999999</v>
      </c>
      <c r="F74" s="48"/>
      <c r="G74" s="48"/>
      <c r="H74" s="48">
        <f t="shared" si="52"/>
        <v>12541.031000000001</v>
      </c>
      <c r="I74" s="48">
        <f t="shared" si="52"/>
        <v>50.180999999999997</v>
      </c>
      <c r="J74" s="48">
        <f t="shared" si="52"/>
        <v>12604.865</v>
      </c>
      <c r="K74" s="48"/>
      <c r="L74" s="48">
        <f t="shared" si="52"/>
        <v>12612.421</v>
      </c>
      <c r="M74" s="48">
        <f t="shared" si="52"/>
        <v>124.913</v>
      </c>
      <c r="N74" s="48">
        <f t="shared" si="52"/>
        <v>12750.986999999999</v>
      </c>
      <c r="O74" s="48"/>
      <c r="P74" s="48"/>
      <c r="Q74" s="48">
        <f t="shared" si="52"/>
        <v>12541.031000000001</v>
      </c>
      <c r="R74" s="48">
        <f t="shared" si="52"/>
        <v>50.180999999999997</v>
      </c>
      <c r="S74" s="48">
        <f t="shared" si="52"/>
        <v>12604.865</v>
      </c>
      <c r="T74" s="48"/>
      <c r="U74" s="48">
        <f t="shared" si="52"/>
        <v>6472.5609999999997</v>
      </c>
      <c r="V74" s="48">
        <f t="shared" si="52"/>
        <v>61.798000000000002</v>
      </c>
      <c r="W74" s="48">
        <f t="shared" si="52"/>
        <v>6534.3590000000004</v>
      </c>
      <c r="X74" s="48"/>
      <c r="Y74" s="48"/>
      <c r="Z74" s="48">
        <f t="shared" si="52"/>
        <v>6422.7280000000001</v>
      </c>
      <c r="AA74" s="48">
        <f t="shared" si="52"/>
        <v>33.840000000000003</v>
      </c>
      <c r="AB74" s="48">
        <f t="shared" si="52"/>
        <v>6456.5680000000002</v>
      </c>
      <c r="AC74" s="48"/>
      <c r="AD74" s="48">
        <f t="shared" si="52"/>
        <v>183.876</v>
      </c>
      <c r="AE74" s="48">
        <f t="shared" si="52"/>
        <v>1.8620000000000001</v>
      </c>
      <c r="AF74" s="48">
        <f t="shared" si="52"/>
        <v>185.738</v>
      </c>
      <c r="AG74" s="48"/>
      <c r="AH74" s="48"/>
      <c r="AI74" s="48">
        <f t="shared" si="52"/>
        <v>182.40100000000001</v>
      </c>
      <c r="AJ74" s="48">
        <f t="shared" si="52"/>
        <v>1.01</v>
      </c>
      <c r="AK74" s="48">
        <f t="shared" si="52"/>
        <v>183.411</v>
      </c>
      <c r="AL74" s="48"/>
      <c r="AM74" s="48">
        <f t="shared" si="52"/>
        <v>5765.424</v>
      </c>
      <c r="AN74" s="48">
        <f t="shared" si="52"/>
        <v>58.372</v>
      </c>
      <c r="AO74" s="48">
        <f t="shared" si="52"/>
        <v>5823.7960000000003</v>
      </c>
      <c r="AP74" s="48"/>
      <c r="AQ74" s="48"/>
      <c r="AR74" s="48">
        <f t="shared" si="52"/>
        <v>5719.1859999999997</v>
      </c>
      <c r="AS74" s="48">
        <f t="shared" si="52"/>
        <v>31.657</v>
      </c>
      <c r="AT74" s="48">
        <f t="shared" si="52"/>
        <v>5750.8429999999998</v>
      </c>
      <c r="AU74" s="48"/>
      <c r="AV74" s="48">
        <f t="shared" si="52"/>
        <v>59.348999999999997</v>
      </c>
      <c r="AW74" s="48">
        <f t="shared" si="52"/>
        <v>0</v>
      </c>
      <c r="AX74" s="48">
        <f t="shared" si="52"/>
        <v>59.348999999999997</v>
      </c>
      <c r="AY74" s="48"/>
      <c r="AZ74" s="48"/>
      <c r="BA74" s="48">
        <f t="shared" si="52"/>
        <v>59.348999999999997</v>
      </c>
      <c r="BB74" s="48">
        <f t="shared" si="52"/>
        <v>0</v>
      </c>
      <c r="BC74" s="48">
        <f t="shared" si="52"/>
        <v>59.348999999999997</v>
      </c>
      <c r="BD74" s="48"/>
      <c r="BE74" s="48">
        <f t="shared" si="52"/>
        <v>206.33799999999999</v>
      </c>
      <c r="BF74" s="48">
        <f t="shared" si="52"/>
        <v>0.61699999999999999</v>
      </c>
      <c r="BG74" s="48">
        <f t="shared" si="52"/>
        <v>206.95500000000001</v>
      </c>
      <c r="BH74" s="48"/>
      <c r="BI74" s="48"/>
      <c r="BJ74" s="48">
        <f t="shared" si="52"/>
        <v>205.50200000000001</v>
      </c>
      <c r="BK74" s="48">
        <f t="shared" si="52"/>
        <v>0.46300000000000002</v>
      </c>
      <c r="BL74" s="48">
        <f t="shared" si="52"/>
        <v>205.965</v>
      </c>
      <c r="BM74" s="48"/>
      <c r="BN74" s="48">
        <f t="shared" si="52"/>
        <v>316.923</v>
      </c>
      <c r="BO74" s="48">
        <f t="shared" si="52"/>
        <v>0.94699999999999995</v>
      </c>
      <c r="BP74" s="48">
        <f t="shared" si="52"/>
        <v>317.87</v>
      </c>
      <c r="BQ74" s="48"/>
      <c r="BR74" s="48"/>
      <c r="BS74" s="48">
        <f t="shared" si="52"/>
        <v>315.63900000000001</v>
      </c>
      <c r="BT74" s="48">
        <f t="shared" si="52"/>
        <v>0.71</v>
      </c>
      <c r="BU74" s="48">
        <f t="shared" si="52"/>
        <v>316.34899999999999</v>
      </c>
      <c r="BV74" s="48"/>
      <c r="BW74" s="48">
        <f t="shared" si="52"/>
        <v>5212.1899999999996</v>
      </c>
      <c r="BX74" s="48">
        <f t="shared" si="52"/>
        <v>56.896999999999998</v>
      </c>
      <c r="BY74" s="48">
        <f t="shared" si="52"/>
        <v>5269.0870000000004</v>
      </c>
      <c r="BZ74" s="48"/>
      <c r="CA74" s="48"/>
      <c r="CB74" s="48">
        <f t="shared" si="52"/>
        <v>5193.1019999999999</v>
      </c>
      <c r="CC74" s="48">
        <f t="shared" si="52"/>
        <v>14.433999999999999</v>
      </c>
      <c r="CD74" s="48">
        <f t="shared" si="52"/>
        <v>5207.5360000000001</v>
      </c>
      <c r="CE74" s="48"/>
      <c r="CF74" s="48">
        <f t="shared" si="52"/>
        <v>5103.6419999999998</v>
      </c>
      <c r="CG74" s="48">
        <f t="shared" si="52"/>
        <v>56.896999999999998</v>
      </c>
      <c r="CH74" s="48">
        <f t="shared" si="52"/>
        <v>5160.5389999999998</v>
      </c>
      <c r="CI74" s="48"/>
      <c r="CJ74" s="48"/>
      <c r="CK74" s="48">
        <f t="shared" si="52"/>
        <v>5084.5540000000001</v>
      </c>
      <c r="CL74" s="48">
        <f t="shared" si="52"/>
        <v>14.433999999999999</v>
      </c>
      <c r="CM74" s="48">
        <f t="shared" si="52"/>
        <v>5098.9880000000003</v>
      </c>
      <c r="CN74" s="48"/>
      <c r="CO74" s="48">
        <f t="shared" si="52"/>
        <v>1984.634</v>
      </c>
      <c r="CP74" s="48">
        <f t="shared" si="52"/>
        <v>23.033000000000001</v>
      </c>
      <c r="CQ74" s="48">
        <f t="shared" si="52"/>
        <v>2007.6669999999999</v>
      </c>
      <c r="CR74" s="48"/>
      <c r="CS74" s="48"/>
      <c r="CT74" s="48">
        <f t="shared" si="52"/>
        <v>1976.9069999999999</v>
      </c>
      <c r="CU74" s="48">
        <f t="shared" si="50"/>
        <v>5.843</v>
      </c>
      <c r="CV74" s="48">
        <f t="shared" si="50"/>
        <v>1982.75</v>
      </c>
      <c r="CW74" s="48"/>
      <c r="CX74" s="48">
        <f t="shared" si="50"/>
        <v>2424.4389999999999</v>
      </c>
      <c r="CY74" s="48">
        <f t="shared" si="50"/>
        <v>28.137</v>
      </c>
      <c r="CZ74" s="48">
        <f t="shared" si="50"/>
        <v>2452.576</v>
      </c>
      <c r="DA74" s="48"/>
      <c r="DB74" s="48"/>
      <c r="DC74" s="48">
        <f t="shared" si="50"/>
        <v>2415</v>
      </c>
      <c r="DD74" s="48">
        <f t="shared" si="50"/>
        <v>7.1379999999999999</v>
      </c>
      <c r="DE74" s="48">
        <f t="shared" si="50"/>
        <v>2422.1379999999999</v>
      </c>
      <c r="DF74" s="48"/>
      <c r="DG74" s="48">
        <f t="shared" si="50"/>
        <v>694.56899999999996</v>
      </c>
      <c r="DH74" s="48">
        <f t="shared" si="50"/>
        <v>5.7270000000000003</v>
      </c>
      <c r="DI74" s="48">
        <f t="shared" si="50"/>
        <v>700.29600000000005</v>
      </c>
      <c r="DJ74" s="48"/>
      <c r="DK74" s="48"/>
      <c r="DL74" s="48">
        <f t="shared" si="50"/>
        <v>692.64700000000005</v>
      </c>
      <c r="DM74" s="48">
        <f t="shared" si="50"/>
        <v>1.4530000000000001</v>
      </c>
      <c r="DN74" s="48">
        <f t="shared" si="50"/>
        <v>694.1</v>
      </c>
      <c r="DO74" s="48"/>
      <c r="DP74" s="48">
        <f t="shared" si="50"/>
        <v>108.548</v>
      </c>
      <c r="DQ74" s="48">
        <f t="shared" si="50"/>
        <v>0</v>
      </c>
      <c r="DR74" s="48">
        <f t="shared" si="50"/>
        <v>108.548</v>
      </c>
      <c r="DS74" s="48"/>
      <c r="DT74" s="48"/>
      <c r="DU74" s="48">
        <f t="shared" si="50"/>
        <v>108.548</v>
      </c>
      <c r="DV74" s="48">
        <f t="shared" si="50"/>
        <v>0</v>
      </c>
      <c r="DW74" s="48">
        <f t="shared" si="50"/>
        <v>108.548</v>
      </c>
      <c r="DX74" s="48"/>
      <c r="DY74" s="48">
        <f t="shared" ref="DY74:EF74" si="54">DY22/1000</f>
        <v>0</v>
      </c>
      <c r="DZ74" s="48">
        <f t="shared" si="54"/>
        <v>0</v>
      </c>
      <c r="EA74" s="48">
        <f t="shared" si="54"/>
        <v>257.02</v>
      </c>
      <c r="EB74" s="48"/>
      <c r="EC74" s="48"/>
      <c r="ED74" s="48">
        <f t="shared" si="54"/>
        <v>0</v>
      </c>
      <c r="EE74" s="48">
        <f t="shared" si="54"/>
        <v>0</v>
      </c>
      <c r="EF74" s="48">
        <f t="shared" si="54"/>
        <v>250.24</v>
      </c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>
        <f t="shared" si="25"/>
        <v>690.52099999999996</v>
      </c>
      <c r="FA74" s="48">
        <f t="shared" si="25"/>
        <v>0</v>
      </c>
      <c r="FB74" s="48">
        <f t="shared" si="25"/>
        <v>690.52099999999996</v>
      </c>
      <c r="FC74" s="48"/>
      <c r="FD74" s="48"/>
      <c r="FE74" s="48">
        <f t="shared" si="26"/>
        <v>690.52099999999996</v>
      </c>
      <c r="FF74" s="48">
        <f t="shared" si="26"/>
        <v>0</v>
      </c>
      <c r="FG74" s="48">
        <f t="shared" si="26"/>
        <v>690.52099999999996</v>
      </c>
      <c r="FH74" s="48"/>
      <c r="FI74" s="48">
        <f t="shared" si="27"/>
        <v>0</v>
      </c>
      <c r="FJ74" s="48">
        <f t="shared" si="27"/>
        <v>0</v>
      </c>
      <c r="FK74" s="48">
        <f t="shared" si="27"/>
        <v>0</v>
      </c>
      <c r="FL74" s="48"/>
      <c r="FM74" s="48"/>
      <c r="FN74" s="48">
        <f t="shared" si="28"/>
        <v>0</v>
      </c>
      <c r="FO74" s="48">
        <f t="shared" si="28"/>
        <v>0</v>
      </c>
      <c r="FP74" s="48">
        <f t="shared" si="28"/>
        <v>0</v>
      </c>
      <c r="FQ74" s="48"/>
      <c r="FR74" s="48">
        <f t="shared" si="29"/>
        <v>0</v>
      </c>
      <c r="FS74" s="48">
        <f t="shared" si="29"/>
        <v>0</v>
      </c>
      <c r="FT74" s="48">
        <f t="shared" si="29"/>
        <v>0</v>
      </c>
      <c r="FU74" s="48"/>
      <c r="FV74" s="48"/>
      <c r="FW74" s="48">
        <f t="shared" si="30"/>
        <v>0</v>
      </c>
      <c r="FX74" s="48">
        <f t="shared" si="30"/>
        <v>0</v>
      </c>
      <c r="FY74" s="48">
        <f t="shared" si="30"/>
        <v>0</v>
      </c>
      <c r="FZ74" s="48"/>
      <c r="GA74" s="48">
        <f t="shared" si="31"/>
        <v>0</v>
      </c>
      <c r="GB74" s="48">
        <f t="shared" si="31"/>
        <v>0</v>
      </c>
      <c r="GC74" s="48">
        <f t="shared" si="31"/>
        <v>0</v>
      </c>
      <c r="GD74" s="48"/>
      <c r="GE74" s="48"/>
      <c r="GF74" s="48">
        <f t="shared" si="32"/>
        <v>0</v>
      </c>
      <c r="GG74" s="48">
        <f t="shared" si="32"/>
        <v>0</v>
      </c>
      <c r="GH74" s="48">
        <f t="shared" si="32"/>
        <v>0</v>
      </c>
      <c r="GI74" s="48"/>
      <c r="GJ74" s="48">
        <f t="shared" si="33"/>
        <v>0</v>
      </c>
      <c r="GK74" s="48">
        <f t="shared" si="33"/>
        <v>0</v>
      </c>
      <c r="GL74" s="48">
        <f t="shared" si="33"/>
        <v>0</v>
      </c>
      <c r="GM74" s="48"/>
      <c r="GN74" s="48"/>
      <c r="GO74" s="48">
        <f t="shared" si="34"/>
        <v>0</v>
      </c>
      <c r="GP74" s="48">
        <f t="shared" si="34"/>
        <v>0</v>
      </c>
      <c r="GQ74" s="48">
        <f t="shared" si="34"/>
        <v>0</v>
      </c>
      <c r="GR74" s="48"/>
      <c r="GS74" s="48">
        <f t="shared" si="35"/>
        <v>0</v>
      </c>
      <c r="GT74" s="48">
        <f t="shared" si="35"/>
        <v>0</v>
      </c>
      <c r="GU74" s="48">
        <f t="shared" si="35"/>
        <v>0</v>
      </c>
      <c r="GV74" s="48"/>
      <c r="GW74" s="48"/>
      <c r="GX74" s="48">
        <f t="shared" si="36"/>
        <v>0</v>
      </c>
      <c r="GY74" s="48">
        <f t="shared" si="36"/>
        <v>0</v>
      </c>
      <c r="GZ74" s="48">
        <f t="shared" si="36"/>
        <v>0</v>
      </c>
      <c r="HA74" s="48"/>
      <c r="HB74" s="48">
        <f t="shared" si="37"/>
        <v>0</v>
      </c>
      <c r="HC74" s="48">
        <f t="shared" si="37"/>
        <v>0</v>
      </c>
      <c r="HD74" s="48">
        <f t="shared" si="37"/>
        <v>0</v>
      </c>
      <c r="HE74" s="48"/>
      <c r="HF74" s="48"/>
      <c r="HG74" s="48">
        <f t="shared" si="38"/>
        <v>0</v>
      </c>
      <c r="HH74" s="48">
        <f t="shared" si="38"/>
        <v>0</v>
      </c>
      <c r="HI74" s="48">
        <f t="shared" si="38"/>
        <v>0</v>
      </c>
      <c r="HJ74" s="48"/>
    </row>
    <row r="75" spans="2:218">
      <c r="B75" s="5" t="s">
        <v>40</v>
      </c>
      <c r="C75" s="48">
        <f t="shared" si="52"/>
        <v>26994.552</v>
      </c>
      <c r="D75" s="48">
        <f t="shared" si="52"/>
        <v>615.88699999999994</v>
      </c>
      <c r="E75" s="48">
        <f t="shared" si="52"/>
        <v>27632.131000000001</v>
      </c>
      <c r="F75" s="48"/>
      <c r="G75" s="48"/>
      <c r="H75" s="48">
        <f t="shared" si="52"/>
        <v>26697.706999999999</v>
      </c>
      <c r="I75" s="48">
        <f t="shared" si="52"/>
        <v>198.68600000000001</v>
      </c>
      <c r="J75" s="48">
        <f t="shared" si="52"/>
        <v>26918.084999999999</v>
      </c>
      <c r="K75" s="48"/>
      <c r="L75" s="48">
        <f t="shared" si="52"/>
        <v>26994.552</v>
      </c>
      <c r="M75" s="48">
        <f t="shared" si="52"/>
        <v>615.88699999999994</v>
      </c>
      <c r="N75" s="48">
        <f t="shared" si="52"/>
        <v>27632.131000000001</v>
      </c>
      <c r="O75" s="48"/>
      <c r="P75" s="48"/>
      <c r="Q75" s="48">
        <f t="shared" si="52"/>
        <v>26697.706999999999</v>
      </c>
      <c r="R75" s="48">
        <f t="shared" si="52"/>
        <v>198.68600000000001</v>
      </c>
      <c r="S75" s="48">
        <f t="shared" si="52"/>
        <v>26918.084999999999</v>
      </c>
      <c r="T75" s="48"/>
      <c r="U75" s="48">
        <f t="shared" si="52"/>
        <v>13390.707</v>
      </c>
      <c r="V75" s="48">
        <f t="shared" si="52"/>
        <v>215.023</v>
      </c>
      <c r="W75" s="48">
        <f t="shared" si="52"/>
        <v>13605.73</v>
      </c>
      <c r="X75" s="48"/>
      <c r="Y75" s="48"/>
      <c r="Z75" s="48">
        <f t="shared" si="52"/>
        <v>13182.268</v>
      </c>
      <c r="AA75" s="48">
        <f t="shared" si="52"/>
        <v>117.949</v>
      </c>
      <c r="AB75" s="48">
        <f t="shared" si="52"/>
        <v>13300.217000000001</v>
      </c>
      <c r="AC75" s="48"/>
      <c r="AD75" s="48">
        <f t="shared" si="52"/>
        <v>372.46699999999998</v>
      </c>
      <c r="AE75" s="48">
        <f t="shared" si="52"/>
        <v>15.679</v>
      </c>
      <c r="AF75" s="48">
        <f t="shared" si="52"/>
        <v>388.14600000000002</v>
      </c>
      <c r="AG75" s="48"/>
      <c r="AH75" s="48"/>
      <c r="AI75" s="48">
        <f t="shared" si="52"/>
        <v>365.84399999999999</v>
      </c>
      <c r="AJ75" s="48">
        <f t="shared" si="52"/>
        <v>8.89</v>
      </c>
      <c r="AK75" s="48">
        <f t="shared" si="52"/>
        <v>374.73399999999998</v>
      </c>
      <c r="AL75" s="48"/>
      <c r="AM75" s="48">
        <f t="shared" si="52"/>
        <v>11488.906000000001</v>
      </c>
      <c r="AN75" s="48">
        <f t="shared" si="52"/>
        <v>189.434</v>
      </c>
      <c r="AO75" s="48">
        <f t="shared" si="52"/>
        <v>11678.34</v>
      </c>
      <c r="AP75" s="48"/>
      <c r="AQ75" s="48"/>
      <c r="AR75" s="48">
        <f t="shared" si="52"/>
        <v>11287.727000000001</v>
      </c>
      <c r="AS75" s="48">
        <f t="shared" si="52"/>
        <v>107.413</v>
      </c>
      <c r="AT75" s="48">
        <f t="shared" si="52"/>
        <v>11395.14</v>
      </c>
      <c r="AU75" s="48"/>
      <c r="AV75" s="48">
        <f t="shared" si="52"/>
        <v>83.542000000000002</v>
      </c>
      <c r="AW75" s="48">
        <f t="shared" si="52"/>
        <v>0</v>
      </c>
      <c r="AX75" s="48">
        <f t="shared" si="52"/>
        <v>83.542000000000002</v>
      </c>
      <c r="AY75" s="48"/>
      <c r="AZ75" s="48"/>
      <c r="BA75" s="48">
        <f t="shared" si="52"/>
        <v>83.542000000000002</v>
      </c>
      <c r="BB75" s="48">
        <f t="shared" si="52"/>
        <v>0</v>
      </c>
      <c r="BC75" s="48">
        <f t="shared" si="52"/>
        <v>83.542000000000002</v>
      </c>
      <c r="BD75" s="48"/>
      <c r="BE75" s="48">
        <f t="shared" si="52"/>
        <v>579.17899999999997</v>
      </c>
      <c r="BF75" s="48">
        <f t="shared" si="52"/>
        <v>3.83</v>
      </c>
      <c r="BG75" s="48">
        <f t="shared" si="52"/>
        <v>583.00900000000001</v>
      </c>
      <c r="BH75" s="48"/>
      <c r="BI75" s="48"/>
      <c r="BJ75" s="48">
        <f t="shared" si="52"/>
        <v>578.93299999999999</v>
      </c>
      <c r="BK75" s="48">
        <f t="shared" si="52"/>
        <v>0.63600000000000001</v>
      </c>
      <c r="BL75" s="48">
        <f t="shared" si="52"/>
        <v>579.56899999999996</v>
      </c>
      <c r="BM75" s="48"/>
      <c r="BN75" s="48">
        <f t="shared" si="52"/>
        <v>950.15499999999997</v>
      </c>
      <c r="BO75" s="48">
        <f t="shared" si="52"/>
        <v>6.08</v>
      </c>
      <c r="BP75" s="48">
        <f t="shared" si="52"/>
        <v>956.23500000000001</v>
      </c>
      <c r="BQ75" s="48"/>
      <c r="BR75" s="48"/>
      <c r="BS75" s="48">
        <f t="shared" si="52"/>
        <v>949.76400000000001</v>
      </c>
      <c r="BT75" s="48">
        <f t="shared" si="52"/>
        <v>1.01</v>
      </c>
      <c r="BU75" s="48">
        <f t="shared" si="52"/>
        <v>950.774</v>
      </c>
      <c r="BV75" s="48"/>
      <c r="BW75" s="48">
        <f t="shared" si="52"/>
        <v>11591.210999999999</v>
      </c>
      <c r="BX75" s="48">
        <f t="shared" si="52"/>
        <v>383.875</v>
      </c>
      <c r="BY75" s="48">
        <f t="shared" si="52"/>
        <v>11975.085999999999</v>
      </c>
      <c r="BZ75" s="48"/>
      <c r="CA75" s="48"/>
      <c r="CB75" s="48">
        <f t="shared" si="52"/>
        <v>11509.753000000001</v>
      </c>
      <c r="CC75" s="48">
        <f t="shared" si="52"/>
        <v>76.846000000000004</v>
      </c>
      <c r="CD75" s="48">
        <f t="shared" si="52"/>
        <v>11586.599</v>
      </c>
      <c r="CE75" s="48"/>
      <c r="CF75" s="48">
        <f t="shared" si="52"/>
        <v>11298.93</v>
      </c>
      <c r="CG75" s="48">
        <f t="shared" si="52"/>
        <v>383.875</v>
      </c>
      <c r="CH75" s="48">
        <f t="shared" si="52"/>
        <v>11682.805</v>
      </c>
      <c r="CI75" s="48"/>
      <c r="CJ75" s="48"/>
      <c r="CK75" s="48">
        <f t="shared" si="52"/>
        <v>11217.472</v>
      </c>
      <c r="CL75" s="48">
        <f t="shared" si="52"/>
        <v>76.846000000000004</v>
      </c>
      <c r="CM75" s="48">
        <f t="shared" si="52"/>
        <v>11294.317999999999</v>
      </c>
      <c r="CN75" s="48"/>
      <c r="CO75" s="48">
        <f t="shared" si="52"/>
        <v>4636.4390000000003</v>
      </c>
      <c r="CP75" s="48">
        <f t="shared" si="52"/>
        <v>184.02600000000001</v>
      </c>
      <c r="CQ75" s="48">
        <f t="shared" si="52"/>
        <v>4820.4650000000001</v>
      </c>
      <c r="CR75" s="48"/>
      <c r="CS75" s="48"/>
      <c r="CT75" s="48">
        <f t="shared" si="52"/>
        <v>4601.8389999999999</v>
      </c>
      <c r="CU75" s="48">
        <f t="shared" si="50"/>
        <v>37.92</v>
      </c>
      <c r="CV75" s="48">
        <f t="shared" si="50"/>
        <v>4639.759</v>
      </c>
      <c r="CW75" s="48"/>
      <c r="CX75" s="48">
        <f t="shared" si="50"/>
        <v>5495.22</v>
      </c>
      <c r="CY75" s="48">
        <f t="shared" si="50"/>
        <v>187.86699999999999</v>
      </c>
      <c r="CZ75" s="48">
        <f t="shared" si="50"/>
        <v>5683.0870000000004</v>
      </c>
      <c r="DA75" s="48"/>
      <c r="DB75" s="48"/>
      <c r="DC75" s="48">
        <f t="shared" si="50"/>
        <v>5454.1639999999998</v>
      </c>
      <c r="DD75" s="48">
        <f t="shared" si="50"/>
        <v>38.712000000000003</v>
      </c>
      <c r="DE75" s="48">
        <f t="shared" si="50"/>
        <v>5492.8760000000002</v>
      </c>
      <c r="DF75" s="48"/>
      <c r="DG75" s="48">
        <f t="shared" si="50"/>
        <v>1167.271</v>
      </c>
      <c r="DH75" s="48">
        <f t="shared" si="50"/>
        <v>11.981999999999999</v>
      </c>
      <c r="DI75" s="48">
        <f t="shared" si="50"/>
        <v>1179.2529999999999</v>
      </c>
      <c r="DJ75" s="48"/>
      <c r="DK75" s="48"/>
      <c r="DL75" s="48">
        <f t="shared" si="50"/>
        <v>1161.4690000000001</v>
      </c>
      <c r="DM75" s="48">
        <f t="shared" si="50"/>
        <v>0.214</v>
      </c>
      <c r="DN75" s="48">
        <f t="shared" si="50"/>
        <v>1161.683</v>
      </c>
      <c r="DO75" s="48"/>
      <c r="DP75" s="48">
        <f t="shared" si="50"/>
        <v>292.28100000000001</v>
      </c>
      <c r="DQ75" s="48">
        <f t="shared" si="50"/>
        <v>0</v>
      </c>
      <c r="DR75" s="48">
        <f t="shared" si="50"/>
        <v>292.28100000000001</v>
      </c>
      <c r="DS75" s="48"/>
      <c r="DT75" s="48"/>
      <c r="DU75" s="48">
        <f t="shared" si="50"/>
        <v>292.28100000000001</v>
      </c>
      <c r="DV75" s="48">
        <f t="shared" si="50"/>
        <v>0</v>
      </c>
      <c r="DW75" s="48">
        <f t="shared" si="50"/>
        <v>292.28100000000001</v>
      </c>
      <c r="DX75" s="48"/>
      <c r="DY75" s="48">
        <f t="shared" ref="DY75:EF75" si="55">DY23/1000</f>
        <v>0</v>
      </c>
      <c r="DZ75" s="48">
        <f t="shared" si="55"/>
        <v>0</v>
      </c>
      <c r="EA75" s="48">
        <f t="shared" si="55"/>
        <v>386.952</v>
      </c>
      <c r="EB75" s="48"/>
      <c r="EC75" s="48"/>
      <c r="ED75" s="48">
        <f t="shared" si="55"/>
        <v>0</v>
      </c>
      <c r="EE75" s="48">
        <f t="shared" si="55"/>
        <v>0</v>
      </c>
      <c r="EF75" s="48">
        <f t="shared" si="55"/>
        <v>366.90600000000001</v>
      </c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>
        <f t="shared" si="25"/>
        <v>1664.3630000000001</v>
      </c>
      <c r="FA75" s="48">
        <f t="shared" si="25"/>
        <v>0</v>
      </c>
      <c r="FB75" s="48">
        <f t="shared" si="25"/>
        <v>1664.3630000000001</v>
      </c>
      <c r="FC75" s="48"/>
      <c r="FD75" s="48"/>
      <c r="FE75" s="48">
        <f t="shared" si="26"/>
        <v>1664.3630000000001</v>
      </c>
      <c r="FF75" s="48">
        <f t="shared" si="26"/>
        <v>0</v>
      </c>
      <c r="FG75" s="48">
        <f t="shared" si="26"/>
        <v>1664.3630000000001</v>
      </c>
      <c r="FH75" s="48"/>
      <c r="FI75" s="48">
        <f t="shared" si="27"/>
        <v>0</v>
      </c>
      <c r="FJ75" s="48">
        <f t="shared" si="27"/>
        <v>0</v>
      </c>
      <c r="FK75" s="48">
        <f t="shared" si="27"/>
        <v>0</v>
      </c>
      <c r="FL75" s="48"/>
      <c r="FM75" s="48"/>
      <c r="FN75" s="48">
        <f t="shared" si="28"/>
        <v>0</v>
      </c>
      <c r="FO75" s="48">
        <f t="shared" si="28"/>
        <v>0</v>
      </c>
      <c r="FP75" s="48">
        <f t="shared" si="28"/>
        <v>0</v>
      </c>
      <c r="FQ75" s="48"/>
      <c r="FR75" s="48">
        <f t="shared" si="29"/>
        <v>0</v>
      </c>
      <c r="FS75" s="48">
        <f t="shared" si="29"/>
        <v>0</v>
      </c>
      <c r="FT75" s="48">
        <f t="shared" si="29"/>
        <v>0</v>
      </c>
      <c r="FU75" s="48"/>
      <c r="FV75" s="48"/>
      <c r="FW75" s="48">
        <f t="shared" si="30"/>
        <v>0</v>
      </c>
      <c r="FX75" s="48">
        <f t="shared" si="30"/>
        <v>0</v>
      </c>
      <c r="FY75" s="48">
        <f t="shared" si="30"/>
        <v>0</v>
      </c>
      <c r="FZ75" s="48"/>
      <c r="GA75" s="48">
        <f t="shared" si="31"/>
        <v>0</v>
      </c>
      <c r="GB75" s="48">
        <f t="shared" si="31"/>
        <v>0</v>
      </c>
      <c r="GC75" s="48">
        <f t="shared" si="31"/>
        <v>0</v>
      </c>
      <c r="GD75" s="48"/>
      <c r="GE75" s="48"/>
      <c r="GF75" s="48">
        <f t="shared" si="32"/>
        <v>0</v>
      </c>
      <c r="GG75" s="48">
        <f t="shared" si="32"/>
        <v>0</v>
      </c>
      <c r="GH75" s="48">
        <f t="shared" si="32"/>
        <v>0</v>
      </c>
      <c r="GI75" s="48"/>
      <c r="GJ75" s="48">
        <f t="shared" si="33"/>
        <v>0</v>
      </c>
      <c r="GK75" s="48">
        <f t="shared" si="33"/>
        <v>0</v>
      </c>
      <c r="GL75" s="48">
        <f t="shared" si="33"/>
        <v>0</v>
      </c>
      <c r="GM75" s="48"/>
      <c r="GN75" s="48"/>
      <c r="GO75" s="48">
        <f t="shared" si="34"/>
        <v>0</v>
      </c>
      <c r="GP75" s="48">
        <f t="shared" si="34"/>
        <v>0</v>
      </c>
      <c r="GQ75" s="48">
        <f t="shared" si="34"/>
        <v>0</v>
      </c>
      <c r="GR75" s="48"/>
      <c r="GS75" s="48">
        <f t="shared" si="35"/>
        <v>0</v>
      </c>
      <c r="GT75" s="48">
        <f t="shared" si="35"/>
        <v>0</v>
      </c>
      <c r="GU75" s="48">
        <f t="shared" si="35"/>
        <v>0</v>
      </c>
      <c r="GV75" s="48"/>
      <c r="GW75" s="48"/>
      <c r="GX75" s="48">
        <f t="shared" si="36"/>
        <v>0</v>
      </c>
      <c r="GY75" s="48">
        <f t="shared" si="36"/>
        <v>0</v>
      </c>
      <c r="GZ75" s="48">
        <f t="shared" si="36"/>
        <v>0</v>
      </c>
      <c r="HA75" s="48"/>
      <c r="HB75" s="48">
        <f t="shared" si="37"/>
        <v>0</v>
      </c>
      <c r="HC75" s="48">
        <f t="shared" si="37"/>
        <v>0</v>
      </c>
      <c r="HD75" s="48">
        <f t="shared" si="37"/>
        <v>0</v>
      </c>
      <c r="HE75" s="48"/>
      <c r="HF75" s="48"/>
      <c r="HG75" s="48">
        <f t="shared" si="38"/>
        <v>0</v>
      </c>
      <c r="HH75" s="48">
        <f t="shared" si="38"/>
        <v>0</v>
      </c>
      <c r="HI75" s="48">
        <f t="shared" si="38"/>
        <v>0</v>
      </c>
      <c r="HJ75" s="48"/>
    </row>
    <row r="76" spans="2:218">
      <c r="B76" s="5" t="s">
        <v>32</v>
      </c>
      <c r="C76" s="48">
        <f t="shared" si="52"/>
        <v>10979.700999999999</v>
      </c>
      <c r="D76" s="48">
        <f t="shared" si="52"/>
        <v>130.125</v>
      </c>
      <c r="E76" s="48">
        <f t="shared" si="52"/>
        <v>11121.906999999999</v>
      </c>
      <c r="F76" s="48"/>
      <c r="G76" s="48"/>
      <c r="H76" s="48">
        <f t="shared" si="52"/>
        <v>10915.923000000001</v>
      </c>
      <c r="I76" s="48">
        <f t="shared" si="52"/>
        <v>55.031999999999996</v>
      </c>
      <c r="J76" s="48">
        <f t="shared" si="52"/>
        <v>10983.036</v>
      </c>
      <c r="K76" s="48"/>
      <c r="L76" s="48">
        <f t="shared" si="52"/>
        <v>10979.700999999999</v>
      </c>
      <c r="M76" s="48">
        <f t="shared" si="52"/>
        <v>130.125</v>
      </c>
      <c r="N76" s="48">
        <f t="shared" si="52"/>
        <v>11121.906999999999</v>
      </c>
      <c r="O76" s="48"/>
      <c r="P76" s="48"/>
      <c r="Q76" s="48">
        <f t="shared" si="52"/>
        <v>10915.923000000001</v>
      </c>
      <c r="R76" s="48">
        <f t="shared" si="52"/>
        <v>55.031999999999996</v>
      </c>
      <c r="S76" s="48">
        <f t="shared" si="52"/>
        <v>10983.036</v>
      </c>
      <c r="T76" s="48"/>
      <c r="U76" s="48">
        <f t="shared" si="52"/>
        <v>5808.78</v>
      </c>
      <c r="V76" s="48">
        <f t="shared" si="52"/>
        <v>53.908999999999999</v>
      </c>
      <c r="W76" s="48">
        <f t="shared" si="52"/>
        <v>5862.6890000000003</v>
      </c>
      <c r="X76" s="48"/>
      <c r="Y76" s="48"/>
      <c r="Z76" s="48">
        <f t="shared" si="52"/>
        <v>5769.4260000000004</v>
      </c>
      <c r="AA76" s="48">
        <f t="shared" si="52"/>
        <v>33.47</v>
      </c>
      <c r="AB76" s="48">
        <f t="shared" si="52"/>
        <v>5802.8959999999997</v>
      </c>
      <c r="AC76" s="48"/>
      <c r="AD76" s="48">
        <f t="shared" si="52"/>
        <v>173.77799999999999</v>
      </c>
      <c r="AE76" s="48">
        <f t="shared" si="52"/>
        <v>1.7569999999999999</v>
      </c>
      <c r="AF76" s="48">
        <f t="shared" si="52"/>
        <v>175.535</v>
      </c>
      <c r="AG76" s="48"/>
      <c r="AH76" s="48"/>
      <c r="AI76" s="48">
        <f t="shared" si="52"/>
        <v>172.499</v>
      </c>
      <c r="AJ76" s="48">
        <f t="shared" si="52"/>
        <v>1.151</v>
      </c>
      <c r="AK76" s="48">
        <f t="shared" si="52"/>
        <v>173.65</v>
      </c>
      <c r="AL76" s="48"/>
      <c r="AM76" s="48">
        <f t="shared" si="52"/>
        <v>5098.8059999999996</v>
      </c>
      <c r="AN76" s="48">
        <f t="shared" si="52"/>
        <v>48.582000000000001</v>
      </c>
      <c r="AO76" s="48">
        <f t="shared" si="52"/>
        <v>5147.3879999999999</v>
      </c>
      <c r="AP76" s="48"/>
      <c r="AQ76" s="48"/>
      <c r="AR76" s="48">
        <f t="shared" si="52"/>
        <v>5062.4849999999997</v>
      </c>
      <c r="AS76" s="48">
        <f t="shared" si="52"/>
        <v>30.997</v>
      </c>
      <c r="AT76" s="48">
        <f t="shared" si="52"/>
        <v>5093.482</v>
      </c>
      <c r="AU76" s="48"/>
      <c r="AV76" s="48">
        <f t="shared" si="52"/>
        <v>48.597000000000001</v>
      </c>
      <c r="AW76" s="48">
        <f t="shared" si="52"/>
        <v>0</v>
      </c>
      <c r="AX76" s="48">
        <f t="shared" si="52"/>
        <v>48.597000000000001</v>
      </c>
      <c r="AY76" s="48"/>
      <c r="AZ76" s="48"/>
      <c r="BA76" s="48">
        <f t="shared" si="52"/>
        <v>48.597000000000001</v>
      </c>
      <c r="BB76" s="48">
        <f t="shared" si="52"/>
        <v>0</v>
      </c>
      <c r="BC76" s="48">
        <f t="shared" si="52"/>
        <v>48.597000000000001</v>
      </c>
      <c r="BD76" s="48"/>
      <c r="BE76" s="48">
        <f t="shared" si="52"/>
        <v>214.82499999999999</v>
      </c>
      <c r="BF76" s="48">
        <f t="shared" si="52"/>
        <v>1.6279999999999999</v>
      </c>
      <c r="BG76" s="48">
        <f t="shared" si="52"/>
        <v>216.453</v>
      </c>
      <c r="BH76" s="48"/>
      <c r="BI76" s="48"/>
      <c r="BJ76" s="48">
        <f t="shared" si="52"/>
        <v>214.12200000000001</v>
      </c>
      <c r="BK76" s="48">
        <f t="shared" si="52"/>
        <v>0.60299999999999998</v>
      </c>
      <c r="BL76" s="48">
        <f t="shared" si="52"/>
        <v>214.72499999999999</v>
      </c>
      <c r="BM76" s="48"/>
      <c r="BN76" s="48">
        <f t="shared" si="52"/>
        <v>321.37099999999998</v>
      </c>
      <c r="BO76" s="48">
        <f t="shared" si="52"/>
        <v>1.9419999999999999</v>
      </c>
      <c r="BP76" s="48">
        <f t="shared" si="52"/>
        <v>323.31299999999999</v>
      </c>
      <c r="BQ76" s="48"/>
      <c r="BR76" s="48"/>
      <c r="BS76" s="48">
        <f t="shared" si="52"/>
        <v>320.32</v>
      </c>
      <c r="BT76" s="48">
        <f t="shared" si="52"/>
        <v>0.71899999999999997</v>
      </c>
      <c r="BU76" s="48">
        <f t="shared" si="52"/>
        <v>321.03899999999999</v>
      </c>
      <c r="BV76" s="48"/>
      <c r="BW76" s="48">
        <f t="shared" si="52"/>
        <v>4458.2830000000004</v>
      </c>
      <c r="BX76" s="48">
        <f t="shared" si="52"/>
        <v>68.697000000000003</v>
      </c>
      <c r="BY76" s="48">
        <f t="shared" si="52"/>
        <v>4526.9799999999996</v>
      </c>
      <c r="BZ76" s="48"/>
      <c r="CA76" s="48"/>
      <c r="CB76" s="48">
        <f t="shared" si="52"/>
        <v>4436.4669999999996</v>
      </c>
      <c r="CC76" s="48">
        <f t="shared" si="52"/>
        <v>19.411000000000001</v>
      </c>
      <c r="CD76" s="48">
        <f t="shared" si="52"/>
        <v>4455.8779999999997</v>
      </c>
      <c r="CE76" s="48"/>
      <c r="CF76" s="48">
        <f t="shared" si="52"/>
        <v>4388.598</v>
      </c>
      <c r="CG76" s="48">
        <f t="shared" si="52"/>
        <v>68.697000000000003</v>
      </c>
      <c r="CH76" s="48">
        <f t="shared" si="52"/>
        <v>4457.2950000000001</v>
      </c>
      <c r="CI76" s="48"/>
      <c r="CJ76" s="48"/>
      <c r="CK76" s="48">
        <f t="shared" si="52"/>
        <v>4366.7820000000002</v>
      </c>
      <c r="CL76" s="48">
        <f t="shared" si="52"/>
        <v>19.411000000000001</v>
      </c>
      <c r="CM76" s="48">
        <f t="shared" si="52"/>
        <v>4386.1930000000002</v>
      </c>
      <c r="CN76" s="48"/>
      <c r="CO76" s="48">
        <f t="shared" si="52"/>
        <v>1562.0719999999999</v>
      </c>
      <c r="CP76" s="48">
        <f t="shared" si="52"/>
        <v>25.516999999999999</v>
      </c>
      <c r="CQ76" s="48">
        <f t="shared" si="52"/>
        <v>1587.5889999999999</v>
      </c>
      <c r="CR76" s="48"/>
      <c r="CS76" s="48"/>
      <c r="CT76" s="48">
        <f t="shared" ref="CT76:DW79" si="56">CT24/1000</f>
        <v>1554.307</v>
      </c>
      <c r="CU76" s="48">
        <f t="shared" si="56"/>
        <v>7.21</v>
      </c>
      <c r="CV76" s="48">
        <f t="shared" si="56"/>
        <v>1561.5170000000001</v>
      </c>
      <c r="CW76" s="48"/>
      <c r="CX76" s="48">
        <f t="shared" si="56"/>
        <v>2144.4749999999999</v>
      </c>
      <c r="CY76" s="48">
        <f t="shared" si="56"/>
        <v>33.128999999999998</v>
      </c>
      <c r="CZ76" s="48">
        <f t="shared" si="56"/>
        <v>2177.6039999999998</v>
      </c>
      <c r="DA76" s="48"/>
      <c r="DB76" s="48"/>
      <c r="DC76" s="48">
        <f t="shared" si="56"/>
        <v>2133.8139999999999</v>
      </c>
      <c r="DD76" s="48">
        <f t="shared" si="56"/>
        <v>9.3610000000000007</v>
      </c>
      <c r="DE76" s="48">
        <f t="shared" si="56"/>
        <v>2143.1750000000002</v>
      </c>
      <c r="DF76" s="48"/>
      <c r="DG76" s="48">
        <f t="shared" si="56"/>
        <v>682.05100000000004</v>
      </c>
      <c r="DH76" s="48">
        <f t="shared" si="56"/>
        <v>10.051</v>
      </c>
      <c r="DI76" s="48">
        <f t="shared" si="56"/>
        <v>692.10199999999998</v>
      </c>
      <c r="DJ76" s="48"/>
      <c r="DK76" s="48"/>
      <c r="DL76" s="48">
        <f t="shared" si="56"/>
        <v>678.66099999999994</v>
      </c>
      <c r="DM76" s="48">
        <f t="shared" si="56"/>
        <v>2.84</v>
      </c>
      <c r="DN76" s="48">
        <f t="shared" si="56"/>
        <v>681.50099999999998</v>
      </c>
      <c r="DO76" s="48"/>
      <c r="DP76" s="48">
        <f t="shared" si="56"/>
        <v>69.685000000000002</v>
      </c>
      <c r="DQ76" s="48">
        <f t="shared" si="56"/>
        <v>0</v>
      </c>
      <c r="DR76" s="48">
        <f t="shared" si="56"/>
        <v>69.685000000000002</v>
      </c>
      <c r="DS76" s="48"/>
      <c r="DT76" s="48"/>
      <c r="DU76" s="48">
        <f t="shared" si="56"/>
        <v>69.685000000000002</v>
      </c>
      <c r="DV76" s="48">
        <f t="shared" si="56"/>
        <v>0</v>
      </c>
      <c r="DW76" s="48">
        <f t="shared" si="56"/>
        <v>69.685000000000002</v>
      </c>
      <c r="DX76" s="48"/>
      <c r="DY76" s="48">
        <f t="shared" ref="DY76:EF76" si="57">DY24/1000</f>
        <v>0</v>
      </c>
      <c r="DZ76" s="48">
        <f t="shared" si="57"/>
        <v>0</v>
      </c>
      <c r="EA76" s="48">
        <f t="shared" si="57"/>
        <v>237.13800000000001</v>
      </c>
      <c r="EB76" s="48"/>
      <c r="EC76" s="48"/>
      <c r="ED76" s="48">
        <f t="shared" si="57"/>
        <v>0</v>
      </c>
      <c r="EE76" s="48">
        <f t="shared" si="57"/>
        <v>0</v>
      </c>
      <c r="EF76" s="48">
        <f t="shared" si="57"/>
        <v>229.16200000000001</v>
      </c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>
        <f t="shared" si="25"/>
        <v>495.1</v>
      </c>
      <c r="FA76" s="48">
        <f t="shared" si="25"/>
        <v>0</v>
      </c>
      <c r="FB76" s="48">
        <f t="shared" si="25"/>
        <v>495.1</v>
      </c>
      <c r="FC76" s="48"/>
      <c r="FD76" s="48"/>
      <c r="FE76" s="48">
        <f t="shared" si="26"/>
        <v>495.1</v>
      </c>
      <c r="FF76" s="48">
        <f t="shared" si="26"/>
        <v>0</v>
      </c>
      <c r="FG76" s="48">
        <f t="shared" si="26"/>
        <v>495.1</v>
      </c>
      <c r="FH76" s="48"/>
      <c r="FI76" s="48">
        <f t="shared" si="27"/>
        <v>0</v>
      </c>
      <c r="FJ76" s="48">
        <f t="shared" si="27"/>
        <v>0</v>
      </c>
      <c r="FK76" s="48">
        <f t="shared" si="27"/>
        <v>0</v>
      </c>
      <c r="FL76" s="48"/>
      <c r="FM76" s="48"/>
      <c r="FN76" s="48">
        <f t="shared" si="28"/>
        <v>0</v>
      </c>
      <c r="FO76" s="48">
        <f t="shared" si="28"/>
        <v>0</v>
      </c>
      <c r="FP76" s="48">
        <f t="shared" si="28"/>
        <v>0</v>
      </c>
      <c r="FQ76" s="48"/>
      <c r="FR76" s="48">
        <f t="shared" si="29"/>
        <v>0</v>
      </c>
      <c r="FS76" s="48">
        <f t="shared" si="29"/>
        <v>0</v>
      </c>
      <c r="FT76" s="48">
        <f t="shared" si="29"/>
        <v>0</v>
      </c>
      <c r="FU76" s="48"/>
      <c r="FV76" s="48"/>
      <c r="FW76" s="48">
        <f t="shared" si="30"/>
        <v>0</v>
      </c>
      <c r="FX76" s="48">
        <f t="shared" si="30"/>
        <v>0</v>
      </c>
      <c r="FY76" s="48">
        <f t="shared" si="30"/>
        <v>0</v>
      </c>
      <c r="FZ76" s="48"/>
      <c r="GA76" s="48">
        <f t="shared" si="31"/>
        <v>0</v>
      </c>
      <c r="GB76" s="48">
        <f t="shared" si="31"/>
        <v>0</v>
      </c>
      <c r="GC76" s="48">
        <f t="shared" si="31"/>
        <v>0</v>
      </c>
      <c r="GD76" s="48"/>
      <c r="GE76" s="48"/>
      <c r="GF76" s="48">
        <f t="shared" si="32"/>
        <v>0</v>
      </c>
      <c r="GG76" s="48">
        <f t="shared" si="32"/>
        <v>0</v>
      </c>
      <c r="GH76" s="48">
        <f t="shared" si="32"/>
        <v>0</v>
      </c>
      <c r="GI76" s="48"/>
      <c r="GJ76" s="48">
        <f t="shared" si="33"/>
        <v>0</v>
      </c>
      <c r="GK76" s="48">
        <f t="shared" si="33"/>
        <v>0</v>
      </c>
      <c r="GL76" s="48">
        <f t="shared" si="33"/>
        <v>0</v>
      </c>
      <c r="GM76" s="48"/>
      <c r="GN76" s="48"/>
      <c r="GO76" s="48">
        <f t="shared" si="34"/>
        <v>0</v>
      </c>
      <c r="GP76" s="48">
        <f t="shared" si="34"/>
        <v>0</v>
      </c>
      <c r="GQ76" s="48">
        <f t="shared" si="34"/>
        <v>0</v>
      </c>
      <c r="GR76" s="48"/>
      <c r="GS76" s="48">
        <f t="shared" si="35"/>
        <v>0</v>
      </c>
      <c r="GT76" s="48">
        <f t="shared" si="35"/>
        <v>0</v>
      </c>
      <c r="GU76" s="48">
        <f t="shared" si="35"/>
        <v>0</v>
      </c>
      <c r="GV76" s="48"/>
      <c r="GW76" s="48"/>
      <c r="GX76" s="48">
        <f t="shared" si="36"/>
        <v>0</v>
      </c>
      <c r="GY76" s="48">
        <f t="shared" si="36"/>
        <v>0</v>
      </c>
      <c r="GZ76" s="48">
        <f t="shared" si="36"/>
        <v>0</v>
      </c>
      <c r="HA76" s="48"/>
      <c r="HB76" s="48">
        <f t="shared" si="37"/>
        <v>0</v>
      </c>
      <c r="HC76" s="48">
        <f t="shared" si="37"/>
        <v>0</v>
      </c>
      <c r="HD76" s="48">
        <f t="shared" si="37"/>
        <v>0</v>
      </c>
      <c r="HE76" s="48"/>
      <c r="HF76" s="48"/>
      <c r="HG76" s="48">
        <f t="shared" si="38"/>
        <v>0</v>
      </c>
      <c r="HH76" s="48">
        <f t="shared" si="38"/>
        <v>0</v>
      </c>
      <c r="HI76" s="48">
        <f t="shared" si="38"/>
        <v>0</v>
      </c>
      <c r="HJ76" s="48"/>
    </row>
    <row r="77" spans="2:218">
      <c r="B77" s="5" t="s">
        <v>7</v>
      </c>
      <c r="C77" s="48">
        <f t="shared" ref="C77:CT80" si="58">C25/1000</f>
        <v>13573.358</v>
      </c>
      <c r="D77" s="48">
        <f t="shared" si="58"/>
        <v>183.773</v>
      </c>
      <c r="E77" s="48">
        <f t="shared" si="58"/>
        <v>13770.263000000001</v>
      </c>
      <c r="F77" s="48"/>
      <c r="G77" s="48"/>
      <c r="H77" s="48">
        <f t="shared" si="58"/>
        <v>13487.383</v>
      </c>
      <c r="I77" s="48">
        <f t="shared" si="58"/>
        <v>77.444999999999993</v>
      </c>
      <c r="J77" s="48">
        <f t="shared" si="58"/>
        <v>13577.96</v>
      </c>
      <c r="K77" s="48"/>
      <c r="L77" s="48">
        <f t="shared" si="58"/>
        <v>13573.358</v>
      </c>
      <c r="M77" s="48">
        <f t="shared" si="58"/>
        <v>183.773</v>
      </c>
      <c r="N77" s="48">
        <f t="shared" si="58"/>
        <v>13770.263000000001</v>
      </c>
      <c r="O77" s="48"/>
      <c r="P77" s="48"/>
      <c r="Q77" s="48">
        <f t="shared" si="58"/>
        <v>13487.383</v>
      </c>
      <c r="R77" s="48">
        <f t="shared" si="58"/>
        <v>77.444999999999993</v>
      </c>
      <c r="S77" s="48">
        <f t="shared" si="58"/>
        <v>13577.96</v>
      </c>
      <c r="T77" s="48"/>
      <c r="U77" s="48">
        <f t="shared" si="58"/>
        <v>6496.2539999999999</v>
      </c>
      <c r="V77" s="48">
        <f t="shared" si="58"/>
        <v>125.889</v>
      </c>
      <c r="W77" s="48">
        <f t="shared" si="58"/>
        <v>6622.143</v>
      </c>
      <c r="X77" s="48"/>
      <c r="Y77" s="48"/>
      <c r="Z77" s="48">
        <f t="shared" si="58"/>
        <v>6437.3720000000003</v>
      </c>
      <c r="AA77" s="48">
        <f t="shared" si="58"/>
        <v>48.607999999999997</v>
      </c>
      <c r="AB77" s="48">
        <f t="shared" si="58"/>
        <v>6485.98</v>
      </c>
      <c r="AC77" s="48"/>
      <c r="AD77" s="48">
        <f t="shared" si="58"/>
        <v>187.23699999999999</v>
      </c>
      <c r="AE77" s="48">
        <f t="shared" si="58"/>
        <v>3.7269999999999999</v>
      </c>
      <c r="AF77" s="48">
        <f t="shared" si="58"/>
        <v>190.964</v>
      </c>
      <c r="AG77" s="48"/>
      <c r="AH77" s="48"/>
      <c r="AI77" s="48">
        <f t="shared" si="58"/>
        <v>185.339</v>
      </c>
      <c r="AJ77" s="48">
        <f t="shared" si="58"/>
        <v>1.5529999999999999</v>
      </c>
      <c r="AK77" s="48">
        <f t="shared" si="58"/>
        <v>186.892</v>
      </c>
      <c r="AL77" s="48"/>
      <c r="AM77" s="48">
        <f t="shared" si="58"/>
        <v>5518.8209999999999</v>
      </c>
      <c r="AN77" s="48">
        <f t="shared" si="58"/>
        <v>109.361</v>
      </c>
      <c r="AO77" s="48">
        <f t="shared" si="58"/>
        <v>5628.1819999999998</v>
      </c>
      <c r="AP77" s="48"/>
      <c r="AQ77" s="48"/>
      <c r="AR77" s="48">
        <f t="shared" si="58"/>
        <v>5462.8789999999999</v>
      </c>
      <c r="AS77" s="48">
        <f t="shared" si="58"/>
        <v>45.578000000000003</v>
      </c>
      <c r="AT77" s="48">
        <f t="shared" si="58"/>
        <v>5508.4570000000003</v>
      </c>
      <c r="AU77" s="48"/>
      <c r="AV77" s="48">
        <f t="shared" si="58"/>
        <v>24.718</v>
      </c>
      <c r="AW77" s="48">
        <f t="shared" si="58"/>
        <v>0</v>
      </c>
      <c r="AX77" s="48">
        <f t="shared" si="58"/>
        <v>24.718</v>
      </c>
      <c r="AY77" s="48"/>
      <c r="AZ77" s="48"/>
      <c r="BA77" s="48">
        <f t="shared" si="58"/>
        <v>24.718</v>
      </c>
      <c r="BB77" s="48">
        <f t="shared" si="58"/>
        <v>0</v>
      </c>
      <c r="BC77" s="48">
        <f t="shared" si="58"/>
        <v>24.718</v>
      </c>
      <c r="BD77" s="48"/>
      <c r="BE77" s="48">
        <f t="shared" si="58"/>
        <v>275.73599999999999</v>
      </c>
      <c r="BF77" s="48">
        <f t="shared" si="58"/>
        <v>4.4669999999999996</v>
      </c>
      <c r="BG77" s="48">
        <f t="shared" si="58"/>
        <v>280.20299999999997</v>
      </c>
      <c r="BH77" s="48"/>
      <c r="BI77" s="48"/>
      <c r="BJ77" s="48">
        <f t="shared" si="58"/>
        <v>275.37200000000001</v>
      </c>
      <c r="BK77" s="48">
        <f t="shared" si="58"/>
        <v>0.51500000000000001</v>
      </c>
      <c r="BL77" s="48">
        <f t="shared" si="58"/>
        <v>275.887</v>
      </c>
      <c r="BM77" s="48"/>
      <c r="BN77" s="48">
        <f t="shared" si="58"/>
        <v>514.46</v>
      </c>
      <c r="BO77" s="48">
        <f t="shared" si="58"/>
        <v>8.3339999999999996</v>
      </c>
      <c r="BP77" s="48">
        <f t="shared" si="58"/>
        <v>522.79399999999998</v>
      </c>
      <c r="BQ77" s="48"/>
      <c r="BR77" s="48"/>
      <c r="BS77" s="48">
        <f t="shared" si="58"/>
        <v>513.78200000000004</v>
      </c>
      <c r="BT77" s="48">
        <f t="shared" si="58"/>
        <v>0.96199999999999997</v>
      </c>
      <c r="BU77" s="48">
        <f t="shared" si="58"/>
        <v>514.74400000000003</v>
      </c>
      <c r="BV77" s="48"/>
      <c r="BW77" s="48">
        <f t="shared" si="58"/>
        <v>5905.3419999999996</v>
      </c>
      <c r="BX77" s="48">
        <f t="shared" si="58"/>
        <v>55.082999999999998</v>
      </c>
      <c r="BY77" s="48">
        <f t="shared" si="58"/>
        <v>5960.4250000000002</v>
      </c>
      <c r="BZ77" s="48"/>
      <c r="CA77" s="48"/>
      <c r="CB77" s="48">
        <f t="shared" si="58"/>
        <v>5880.951</v>
      </c>
      <c r="CC77" s="48">
        <f t="shared" si="58"/>
        <v>26.651</v>
      </c>
      <c r="CD77" s="48">
        <f t="shared" si="58"/>
        <v>5907.6019999999999</v>
      </c>
      <c r="CE77" s="48"/>
      <c r="CF77" s="48">
        <f t="shared" si="58"/>
        <v>5856.3239999999996</v>
      </c>
      <c r="CG77" s="48">
        <f t="shared" si="58"/>
        <v>55.082999999999998</v>
      </c>
      <c r="CH77" s="48">
        <f t="shared" si="58"/>
        <v>5911.4070000000002</v>
      </c>
      <c r="CI77" s="48"/>
      <c r="CJ77" s="48"/>
      <c r="CK77" s="48">
        <f t="shared" si="58"/>
        <v>5831.933</v>
      </c>
      <c r="CL77" s="48">
        <f t="shared" si="58"/>
        <v>26.651</v>
      </c>
      <c r="CM77" s="48">
        <f t="shared" si="58"/>
        <v>5858.5839999999998</v>
      </c>
      <c r="CN77" s="48"/>
      <c r="CO77" s="48">
        <f t="shared" si="58"/>
        <v>2586.7139999999999</v>
      </c>
      <c r="CP77" s="48">
        <f t="shared" si="58"/>
        <v>24.64</v>
      </c>
      <c r="CQ77" s="48">
        <f t="shared" si="58"/>
        <v>2611.3539999999998</v>
      </c>
      <c r="CR77" s="48"/>
      <c r="CS77" s="48"/>
      <c r="CT77" s="48">
        <f t="shared" si="58"/>
        <v>2578.2620000000002</v>
      </c>
      <c r="CU77" s="48">
        <f t="shared" si="56"/>
        <v>13.945</v>
      </c>
      <c r="CV77" s="48">
        <f t="shared" si="56"/>
        <v>2592.2069999999999</v>
      </c>
      <c r="CW77" s="48"/>
      <c r="CX77" s="48">
        <f t="shared" si="56"/>
        <v>2551.4349999999999</v>
      </c>
      <c r="CY77" s="48">
        <f t="shared" si="56"/>
        <v>22.451000000000001</v>
      </c>
      <c r="CZ77" s="48">
        <f t="shared" si="56"/>
        <v>2573.886</v>
      </c>
      <c r="DA77" s="48"/>
      <c r="DB77" s="48"/>
      <c r="DC77" s="48">
        <f t="shared" si="56"/>
        <v>2543.6770000000001</v>
      </c>
      <c r="DD77" s="48">
        <f t="shared" si="56"/>
        <v>12.706</v>
      </c>
      <c r="DE77" s="48">
        <f t="shared" si="56"/>
        <v>2556.3829999999998</v>
      </c>
      <c r="DF77" s="48"/>
      <c r="DG77" s="48">
        <f t="shared" si="56"/>
        <v>718.17499999999995</v>
      </c>
      <c r="DH77" s="48">
        <f t="shared" si="56"/>
        <v>7.992</v>
      </c>
      <c r="DI77" s="48">
        <f t="shared" si="56"/>
        <v>726.16700000000003</v>
      </c>
      <c r="DJ77" s="48"/>
      <c r="DK77" s="48"/>
      <c r="DL77" s="48">
        <f t="shared" si="56"/>
        <v>709.99400000000003</v>
      </c>
      <c r="DM77" s="48">
        <f t="shared" si="56"/>
        <v>0</v>
      </c>
      <c r="DN77" s="48">
        <f t="shared" si="56"/>
        <v>709.99400000000003</v>
      </c>
      <c r="DO77" s="48"/>
      <c r="DP77" s="48">
        <f t="shared" si="56"/>
        <v>49.018000000000001</v>
      </c>
      <c r="DQ77" s="48">
        <f t="shared" si="56"/>
        <v>0</v>
      </c>
      <c r="DR77" s="48">
        <f t="shared" si="56"/>
        <v>49.018000000000001</v>
      </c>
      <c r="DS77" s="48"/>
      <c r="DT77" s="48"/>
      <c r="DU77" s="48">
        <f t="shared" si="56"/>
        <v>49.018000000000001</v>
      </c>
      <c r="DV77" s="48">
        <f t="shared" si="56"/>
        <v>0</v>
      </c>
      <c r="DW77" s="48">
        <f t="shared" si="56"/>
        <v>49.018000000000001</v>
      </c>
      <c r="DX77" s="48"/>
      <c r="DY77" s="48">
        <f t="shared" ref="DY77:EF77" si="59">DY25/1000</f>
        <v>0</v>
      </c>
      <c r="DZ77" s="48">
        <f t="shared" si="59"/>
        <v>0</v>
      </c>
      <c r="EA77" s="48">
        <f t="shared" si="59"/>
        <v>211.565</v>
      </c>
      <c r="EB77" s="48"/>
      <c r="EC77" s="48"/>
      <c r="ED77" s="48">
        <f t="shared" si="59"/>
        <v>0</v>
      </c>
      <c r="EE77" s="48">
        <f t="shared" si="59"/>
        <v>0</v>
      </c>
      <c r="EF77" s="48">
        <f t="shared" si="59"/>
        <v>208.24799999999999</v>
      </c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>
        <f t="shared" si="25"/>
        <v>976.13</v>
      </c>
      <c r="FA77" s="48">
        <f t="shared" si="25"/>
        <v>0</v>
      </c>
      <c r="FB77" s="48">
        <f t="shared" si="25"/>
        <v>976.13</v>
      </c>
      <c r="FC77" s="48"/>
      <c r="FD77" s="48"/>
      <c r="FE77" s="48">
        <f t="shared" si="26"/>
        <v>976.13</v>
      </c>
      <c r="FF77" s="48">
        <f t="shared" si="26"/>
        <v>0</v>
      </c>
      <c r="FG77" s="48">
        <f t="shared" si="26"/>
        <v>976.13</v>
      </c>
      <c r="FH77" s="48"/>
      <c r="FI77" s="48">
        <f t="shared" si="27"/>
        <v>0</v>
      </c>
      <c r="FJ77" s="48">
        <f t="shared" si="27"/>
        <v>0</v>
      </c>
      <c r="FK77" s="48">
        <f t="shared" si="27"/>
        <v>0</v>
      </c>
      <c r="FL77" s="48"/>
      <c r="FM77" s="48"/>
      <c r="FN77" s="48">
        <f t="shared" si="28"/>
        <v>0</v>
      </c>
      <c r="FO77" s="48">
        <f t="shared" si="28"/>
        <v>0</v>
      </c>
      <c r="FP77" s="48">
        <f t="shared" si="28"/>
        <v>0</v>
      </c>
      <c r="FQ77" s="48"/>
      <c r="FR77" s="48">
        <f t="shared" si="29"/>
        <v>0</v>
      </c>
      <c r="FS77" s="48">
        <f t="shared" si="29"/>
        <v>0</v>
      </c>
      <c r="FT77" s="48">
        <f t="shared" si="29"/>
        <v>0</v>
      </c>
      <c r="FU77" s="48"/>
      <c r="FV77" s="48"/>
      <c r="FW77" s="48">
        <f t="shared" si="30"/>
        <v>0</v>
      </c>
      <c r="FX77" s="48">
        <f t="shared" si="30"/>
        <v>0</v>
      </c>
      <c r="FY77" s="48">
        <f t="shared" si="30"/>
        <v>0</v>
      </c>
      <c r="FZ77" s="48"/>
      <c r="GA77" s="48">
        <f t="shared" si="31"/>
        <v>0</v>
      </c>
      <c r="GB77" s="48">
        <f t="shared" si="31"/>
        <v>0</v>
      </c>
      <c r="GC77" s="48">
        <f t="shared" si="31"/>
        <v>0</v>
      </c>
      <c r="GD77" s="48"/>
      <c r="GE77" s="48"/>
      <c r="GF77" s="48">
        <f t="shared" si="32"/>
        <v>0</v>
      </c>
      <c r="GG77" s="48">
        <f t="shared" si="32"/>
        <v>0</v>
      </c>
      <c r="GH77" s="48">
        <f t="shared" si="32"/>
        <v>0</v>
      </c>
      <c r="GI77" s="48"/>
      <c r="GJ77" s="48">
        <f t="shared" si="33"/>
        <v>0</v>
      </c>
      <c r="GK77" s="48">
        <f t="shared" si="33"/>
        <v>0</v>
      </c>
      <c r="GL77" s="48">
        <f t="shared" si="33"/>
        <v>0</v>
      </c>
      <c r="GM77" s="48"/>
      <c r="GN77" s="48"/>
      <c r="GO77" s="48">
        <f t="shared" si="34"/>
        <v>0</v>
      </c>
      <c r="GP77" s="48">
        <f t="shared" si="34"/>
        <v>0</v>
      </c>
      <c r="GQ77" s="48">
        <f t="shared" si="34"/>
        <v>0</v>
      </c>
      <c r="GR77" s="48"/>
      <c r="GS77" s="48">
        <f t="shared" si="35"/>
        <v>0</v>
      </c>
      <c r="GT77" s="48">
        <f t="shared" si="35"/>
        <v>0</v>
      </c>
      <c r="GU77" s="48">
        <f t="shared" si="35"/>
        <v>0</v>
      </c>
      <c r="GV77" s="48"/>
      <c r="GW77" s="48"/>
      <c r="GX77" s="48">
        <f t="shared" si="36"/>
        <v>0</v>
      </c>
      <c r="GY77" s="48">
        <f t="shared" si="36"/>
        <v>0</v>
      </c>
      <c r="GZ77" s="48">
        <f t="shared" si="36"/>
        <v>0</v>
      </c>
      <c r="HA77" s="48"/>
      <c r="HB77" s="48">
        <f t="shared" si="37"/>
        <v>0</v>
      </c>
      <c r="HC77" s="48">
        <f t="shared" si="37"/>
        <v>0</v>
      </c>
      <c r="HD77" s="48">
        <f t="shared" si="37"/>
        <v>0</v>
      </c>
      <c r="HE77" s="48"/>
      <c r="HF77" s="48"/>
      <c r="HG77" s="48">
        <f t="shared" si="38"/>
        <v>0</v>
      </c>
      <c r="HH77" s="48">
        <f t="shared" si="38"/>
        <v>0</v>
      </c>
      <c r="HI77" s="48">
        <f t="shared" si="38"/>
        <v>0</v>
      </c>
      <c r="HJ77" s="48"/>
    </row>
    <row r="78" spans="2:218">
      <c r="B78" s="5" t="s">
        <v>12</v>
      </c>
      <c r="C78" s="48">
        <f t="shared" si="58"/>
        <v>15573.339</v>
      </c>
      <c r="D78" s="48">
        <f t="shared" si="58"/>
        <v>130.357</v>
      </c>
      <c r="E78" s="48">
        <f t="shared" si="58"/>
        <v>15714.859</v>
      </c>
      <c r="F78" s="48"/>
      <c r="G78" s="48"/>
      <c r="H78" s="48">
        <f t="shared" si="58"/>
        <v>15479.308999999999</v>
      </c>
      <c r="I78" s="48">
        <f t="shared" si="58"/>
        <v>78.382999999999996</v>
      </c>
      <c r="J78" s="48">
        <f t="shared" si="58"/>
        <v>15568.855</v>
      </c>
      <c r="K78" s="48"/>
      <c r="L78" s="48">
        <f t="shared" si="58"/>
        <v>15573.339</v>
      </c>
      <c r="M78" s="48">
        <f t="shared" si="58"/>
        <v>130.357</v>
      </c>
      <c r="N78" s="48">
        <f t="shared" si="58"/>
        <v>15714.859</v>
      </c>
      <c r="O78" s="48"/>
      <c r="P78" s="48"/>
      <c r="Q78" s="48">
        <f t="shared" si="58"/>
        <v>15479.308999999999</v>
      </c>
      <c r="R78" s="48">
        <f t="shared" si="58"/>
        <v>78.382999999999996</v>
      </c>
      <c r="S78" s="48">
        <f t="shared" si="58"/>
        <v>15568.855</v>
      </c>
      <c r="T78" s="48"/>
      <c r="U78" s="48">
        <f t="shared" si="58"/>
        <v>7152.5820000000003</v>
      </c>
      <c r="V78" s="48">
        <f t="shared" si="58"/>
        <v>88.563000000000002</v>
      </c>
      <c r="W78" s="48">
        <f t="shared" si="58"/>
        <v>7241.1450000000004</v>
      </c>
      <c r="X78" s="48"/>
      <c r="Y78" s="48"/>
      <c r="Z78" s="48">
        <f t="shared" si="58"/>
        <v>7081.2020000000002</v>
      </c>
      <c r="AA78" s="48">
        <f t="shared" si="58"/>
        <v>55.018999999999998</v>
      </c>
      <c r="AB78" s="48">
        <f t="shared" si="58"/>
        <v>7136.2209999999995</v>
      </c>
      <c r="AC78" s="48"/>
      <c r="AD78" s="48">
        <f t="shared" si="58"/>
        <v>198.14099999999999</v>
      </c>
      <c r="AE78" s="48">
        <f t="shared" si="58"/>
        <v>2.7559999999999998</v>
      </c>
      <c r="AF78" s="48">
        <f t="shared" si="58"/>
        <v>200.89699999999999</v>
      </c>
      <c r="AG78" s="48"/>
      <c r="AH78" s="48"/>
      <c r="AI78" s="48">
        <f t="shared" si="58"/>
        <v>195.81100000000001</v>
      </c>
      <c r="AJ78" s="48">
        <f t="shared" si="58"/>
        <v>1.748</v>
      </c>
      <c r="AK78" s="48">
        <f t="shared" si="58"/>
        <v>197.559</v>
      </c>
      <c r="AL78" s="48"/>
      <c r="AM78" s="48">
        <f t="shared" si="58"/>
        <v>5914.61</v>
      </c>
      <c r="AN78" s="48">
        <f t="shared" si="58"/>
        <v>82.308999999999997</v>
      </c>
      <c r="AO78" s="48">
        <f t="shared" si="58"/>
        <v>5996.9189999999999</v>
      </c>
      <c r="AP78" s="48"/>
      <c r="AQ78" s="48"/>
      <c r="AR78" s="48">
        <f t="shared" si="58"/>
        <v>5847.7380000000003</v>
      </c>
      <c r="AS78" s="48">
        <f t="shared" si="58"/>
        <v>52.188000000000002</v>
      </c>
      <c r="AT78" s="48">
        <f t="shared" si="58"/>
        <v>5899.9260000000004</v>
      </c>
      <c r="AU78" s="48"/>
      <c r="AV78" s="48">
        <f t="shared" si="58"/>
        <v>52.923000000000002</v>
      </c>
      <c r="AW78" s="48">
        <f t="shared" si="58"/>
        <v>0</v>
      </c>
      <c r="AX78" s="48">
        <f t="shared" si="58"/>
        <v>52.923000000000002</v>
      </c>
      <c r="AY78" s="48"/>
      <c r="AZ78" s="48"/>
      <c r="BA78" s="48">
        <f t="shared" si="58"/>
        <v>52.923000000000002</v>
      </c>
      <c r="BB78" s="48">
        <f t="shared" si="58"/>
        <v>0</v>
      </c>
      <c r="BC78" s="48">
        <f t="shared" si="58"/>
        <v>52.923000000000002</v>
      </c>
      <c r="BD78" s="48"/>
      <c r="BE78" s="48">
        <f t="shared" si="58"/>
        <v>373.63499999999999</v>
      </c>
      <c r="BF78" s="48">
        <f t="shared" si="58"/>
        <v>1.2569999999999999</v>
      </c>
      <c r="BG78" s="48">
        <f t="shared" si="58"/>
        <v>374.892</v>
      </c>
      <c r="BH78" s="48"/>
      <c r="BI78" s="48"/>
      <c r="BJ78" s="48">
        <f t="shared" si="58"/>
        <v>372.82900000000001</v>
      </c>
      <c r="BK78" s="48">
        <f t="shared" si="58"/>
        <v>0.38900000000000001</v>
      </c>
      <c r="BL78" s="48">
        <f t="shared" si="58"/>
        <v>373.21800000000002</v>
      </c>
      <c r="BM78" s="48"/>
      <c r="BN78" s="48">
        <f t="shared" si="58"/>
        <v>666.19600000000003</v>
      </c>
      <c r="BO78" s="48">
        <f t="shared" si="58"/>
        <v>2.2410000000000001</v>
      </c>
      <c r="BP78" s="48">
        <f t="shared" si="58"/>
        <v>668.43700000000001</v>
      </c>
      <c r="BQ78" s="48"/>
      <c r="BR78" s="48"/>
      <c r="BS78" s="48">
        <f t="shared" si="58"/>
        <v>664.82399999999996</v>
      </c>
      <c r="BT78" s="48">
        <f t="shared" si="58"/>
        <v>0.69399999999999995</v>
      </c>
      <c r="BU78" s="48">
        <f t="shared" si="58"/>
        <v>665.51800000000003</v>
      </c>
      <c r="BV78" s="48"/>
      <c r="BW78" s="48">
        <f t="shared" si="58"/>
        <v>7379.4780000000001</v>
      </c>
      <c r="BX78" s="48">
        <f t="shared" si="58"/>
        <v>37.225000000000001</v>
      </c>
      <c r="BY78" s="48">
        <f t="shared" si="58"/>
        <v>7416.7030000000004</v>
      </c>
      <c r="BZ78" s="48"/>
      <c r="CA78" s="48"/>
      <c r="CB78" s="48">
        <f t="shared" si="58"/>
        <v>7358.4620000000004</v>
      </c>
      <c r="CC78" s="48">
        <f t="shared" si="58"/>
        <v>21.46</v>
      </c>
      <c r="CD78" s="48">
        <f t="shared" si="58"/>
        <v>7379.9219999999996</v>
      </c>
      <c r="CE78" s="48"/>
      <c r="CF78" s="48">
        <f t="shared" si="58"/>
        <v>7213.8980000000001</v>
      </c>
      <c r="CG78" s="48">
        <f t="shared" si="58"/>
        <v>37.225000000000001</v>
      </c>
      <c r="CH78" s="48">
        <f t="shared" si="58"/>
        <v>7251.1229999999996</v>
      </c>
      <c r="CI78" s="48"/>
      <c r="CJ78" s="48"/>
      <c r="CK78" s="48">
        <f t="shared" si="58"/>
        <v>7192.8819999999996</v>
      </c>
      <c r="CL78" s="48">
        <f t="shared" si="58"/>
        <v>21.46</v>
      </c>
      <c r="CM78" s="48">
        <f t="shared" si="58"/>
        <v>7214.3419999999996</v>
      </c>
      <c r="CN78" s="48"/>
      <c r="CO78" s="48">
        <f t="shared" si="58"/>
        <v>3149.145</v>
      </c>
      <c r="CP78" s="48">
        <f t="shared" si="58"/>
        <v>15.987</v>
      </c>
      <c r="CQ78" s="48">
        <f t="shared" si="58"/>
        <v>3165.1320000000001</v>
      </c>
      <c r="CR78" s="48"/>
      <c r="CS78" s="48"/>
      <c r="CT78" s="48">
        <f t="shared" si="58"/>
        <v>3143.9490000000001</v>
      </c>
      <c r="CU78" s="48">
        <f t="shared" si="56"/>
        <v>9.2159999999999993</v>
      </c>
      <c r="CV78" s="48">
        <f t="shared" si="56"/>
        <v>3153.165</v>
      </c>
      <c r="CW78" s="48"/>
      <c r="CX78" s="48">
        <f t="shared" si="56"/>
        <v>3193.078</v>
      </c>
      <c r="CY78" s="48">
        <f t="shared" si="56"/>
        <v>16.212</v>
      </c>
      <c r="CZ78" s="48">
        <f t="shared" si="56"/>
        <v>3209.29</v>
      </c>
      <c r="DA78" s="48"/>
      <c r="DB78" s="48"/>
      <c r="DC78" s="48">
        <f t="shared" si="56"/>
        <v>3179.8420000000001</v>
      </c>
      <c r="DD78" s="48">
        <f t="shared" si="56"/>
        <v>9.3460000000000001</v>
      </c>
      <c r="DE78" s="48">
        <f t="shared" si="56"/>
        <v>3189.1880000000001</v>
      </c>
      <c r="DF78" s="48"/>
      <c r="DG78" s="48">
        <f t="shared" si="56"/>
        <v>871.67499999999995</v>
      </c>
      <c r="DH78" s="48">
        <f t="shared" si="56"/>
        <v>5.0259999999999998</v>
      </c>
      <c r="DI78" s="48">
        <f t="shared" si="56"/>
        <v>876.70100000000002</v>
      </c>
      <c r="DJ78" s="48"/>
      <c r="DK78" s="48"/>
      <c r="DL78" s="48">
        <f t="shared" si="56"/>
        <v>869.09100000000001</v>
      </c>
      <c r="DM78" s="48">
        <f t="shared" si="56"/>
        <v>2.8980000000000001</v>
      </c>
      <c r="DN78" s="48">
        <f t="shared" si="56"/>
        <v>871.98900000000003</v>
      </c>
      <c r="DO78" s="48"/>
      <c r="DP78" s="48">
        <f t="shared" si="56"/>
        <v>165.58</v>
      </c>
      <c r="DQ78" s="48">
        <f t="shared" si="56"/>
        <v>0</v>
      </c>
      <c r="DR78" s="48">
        <f t="shared" si="56"/>
        <v>165.58</v>
      </c>
      <c r="DS78" s="48"/>
      <c r="DT78" s="48"/>
      <c r="DU78" s="48">
        <f t="shared" si="56"/>
        <v>165.58</v>
      </c>
      <c r="DV78" s="48">
        <f t="shared" si="56"/>
        <v>0</v>
      </c>
      <c r="DW78" s="48">
        <f t="shared" si="56"/>
        <v>165.58</v>
      </c>
      <c r="DX78" s="48"/>
      <c r="DY78" s="48">
        <f t="shared" ref="DY78:EF78" si="60">DY26/1000</f>
        <v>0</v>
      </c>
      <c r="DZ78" s="48">
        <f t="shared" si="60"/>
        <v>0</v>
      </c>
      <c r="EA78" s="48">
        <f t="shared" si="60"/>
        <v>196.113</v>
      </c>
      <c r="EB78" s="48"/>
      <c r="EC78" s="48"/>
      <c r="ED78" s="48">
        <f t="shared" si="60"/>
        <v>0</v>
      </c>
      <c r="EE78" s="48">
        <f t="shared" si="60"/>
        <v>0</v>
      </c>
      <c r="EF78" s="48">
        <f t="shared" si="60"/>
        <v>191.828</v>
      </c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>
        <f t="shared" si="25"/>
        <v>860.88400000000001</v>
      </c>
      <c r="FA78" s="48">
        <f t="shared" si="25"/>
        <v>1.4E-2</v>
      </c>
      <c r="FB78" s="48">
        <f t="shared" si="25"/>
        <v>860.89800000000002</v>
      </c>
      <c r="FC78" s="48"/>
      <c r="FD78" s="48"/>
      <c r="FE78" s="48">
        <f t="shared" si="26"/>
        <v>860.88400000000001</v>
      </c>
      <c r="FF78" s="48">
        <f t="shared" si="26"/>
        <v>0</v>
      </c>
      <c r="FG78" s="48">
        <f t="shared" si="26"/>
        <v>860.88400000000001</v>
      </c>
      <c r="FH78" s="48"/>
      <c r="FI78" s="48">
        <f t="shared" si="27"/>
        <v>0</v>
      </c>
      <c r="FJ78" s="48">
        <f t="shared" si="27"/>
        <v>0</v>
      </c>
      <c r="FK78" s="48">
        <f t="shared" si="27"/>
        <v>0</v>
      </c>
      <c r="FL78" s="48"/>
      <c r="FM78" s="48"/>
      <c r="FN78" s="48">
        <f t="shared" si="28"/>
        <v>0</v>
      </c>
      <c r="FO78" s="48">
        <f t="shared" si="28"/>
        <v>0</v>
      </c>
      <c r="FP78" s="48">
        <f t="shared" si="28"/>
        <v>0</v>
      </c>
      <c r="FQ78" s="48"/>
      <c r="FR78" s="48">
        <f t="shared" si="29"/>
        <v>0</v>
      </c>
      <c r="FS78" s="48">
        <f t="shared" si="29"/>
        <v>0</v>
      </c>
      <c r="FT78" s="48">
        <f t="shared" si="29"/>
        <v>0</v>
      </c>
      <c r="FU78" s="48"/>
      <c r="FV78" s="48"/>
      <c r="FW78" s="48">
        <f t="shared" si="30"/>
        <v>0</v>
      </c>
      <c r="FX78" s="48">
        <f t="shared" si="30"/>
        <v>0</v>
      </c>
      <c r="FY78" s="48">
        <f t="shared" si="30"/>
        <v>0</v>
      </c>
      <c r="FZ78" s="48"/>
      <c r="GA78" s="48">
        <f t="shared" si="31"/>
        <v>0</v>
      </c>
      <c r="GB78" s="48">
        <f t="shared" si="31"/>
        <v>0</v>
      </c>
      <c r="GC78" s="48">
        <f t="shared" si="31"/>
        <v>0</v>
      </c>
      <c r="GD78" s="48"/>
      <c r="GE78" s="48"/>
      <c r="GF78" s="48">
        <f t="shared" si="32"/>
        <v>0</v>
      </c>
      <c r="GG78" s="48">
        <f t="shared" si="32"/>
        <v>0</v>
      </c>
      <c r="GH78" s="48">
        <f t="shared" si="32"/>
        <v>0</v>
      </c>
      <c r="GI78" s="48"/>
      <c r="GJ78" s="48">
        <f t="shared" si="33"/>
        <v>0</v>
      </c>
      <c r="GK78" s="48">
        <f t="shared" si="33"/>
        <v>0</v>
      </c>
      <c r="GL78" s="48">
        <f t="shared" si="33"/>
        <v>0</v>
      </c>
      <c r="GM78" s="48"/>
      <c r="GN78" s="48"/>
      <c r="GO78" s="48">
        <f t="shared" si="34"/>
        <v>0</v>
      </c>
      <c r="GP78" s="48">
        <f t="shared" si="34"/>
        <v>0</v>
      </c>
      <c r="GQ78" s="48">
        <f t="shared" si="34"/>
        <v>0</v>
      </c>
      <c r="GR78" s="48"/>
      <c r="GS78" s="48">
        <f t="shared" si="35"/>
        <v>0</v>
      </c>
      <c r="GT78" s="48">
        <f t="shared" si="35"/>
        <v>0</v>
      </c>
      <c r="GU78" s="48">
        <f t="shared" si="35"/>
        <v>0</v>
      </c>
      <c r="GV78" s="48"/>
      <c r="GW78" s="48"/>
      <c r="GX78" s="48">
        <f t="shared" si="36"/>
        <v>0</v>
      </c>
      <c r="GY78" s="48">
        <f t="shared" si="36"/>
        <v>0</v>
      </c>
      <c r="GZ78" s="48">
        <f t="shared" si="36"/>
        <v>0</v>
      </c>
      <c r="HA78" s="48"/>
      <c r="HB78" s="48">
        <f t="shared" si="37"/>
        <v>0</v>
      </c>
      <c r="HC78" s="48">
        <f t="shared" si="37"/>
        <v>0</v>
      </c>
      <c r="HD78" s="48">
        <f t="shared" si="37"/>
        <v>0</v>
      </c>
      <c r="HE78" s="48"/>
      <c r="HF78" s="48"/>
      <c r="HG78" s="48">
        <f t="shared" si="38"/>
        <v>0</v>
      </c>
      <c r="HH78" s="48">
        <f t="shared" si="38"/>
        <v>0</v>
      </c>
      <c r="HI78" s="48">
        <f t="shared" si="38"/>
        <v>0</v>
      </c>
      <c r="HJ78" s="48"/>
    </row>
    <row r="79" spans="2:218">
      <c r="B79" s="5" t="s">
        <v>28</v>
      </c>
      <c r="C79" s="48">
        <f t="shared" si="58"/>
        <v>22505.550999999999</v>
      </c>
      <c r="D79" s="48">
        <f t="shared" si="58"/>
        <v>291.34399999999999</v>
      </c>
      <c r="E79" s="48">
        <f t="shared" si="58"/>
        <v>22821.205000000002</v>
      </c>
      <c r="F79" s="48"/>
      <c r="G79" s="48"/>
      <c r="H79" s="48">
        <f t="shared" si="58"/>
        <v>22379.524000000001</v>
      </c>
      <c r="I79" s="48">
        <f t="shared" si="58"/>
        <v>112.515</v>
      </c>
      <c r="J79" s="48">
        <f t="shared" si="58"/>
        <v>22516.348999999998</v>
      </c>
      <c r="K79" s="48"/>
      <c r="L79" s="48">
        <f t="shared" si="58"/>
        <v>22505.550999999999</v>
      </c>
      <c r="M79" s="48">
        <f t="shared" si="58"/>
        <v>291.34399999999999</v>
      </c>
      <c r="N79" s="48">
        <f t="shared" si="58"/>
        <v>22821.205000000002</v>
      </c>
      <c r="O79" s="48"/>
      <c r="P79" s="48"/>
      <c r="Q79" s="48">
        <f t="shared" si="58"/>
        <v>22379.524000000001</v>
      </c>
      <c r="R79" s="48">
        <f t="shared" si="58"/>
        <v>112.515</v>
      </c>
      <c r="S79" s="48">
        <f t="shared" si="58"/>
        <v>22516.348999999998</v>
      </c>
      <c r="T79" s="48"/>
      <c r="U79" s="48">
        <f t="shared" si="58"/>
        <v>11518.45</v>
      </c>
      <c r="V79" s="48">
        <f t="shared" si="58"/>
        <v>165.321</v>
      </c>
      <c r="W79" s="48">
        <f t="shared" si="58"/>
        <v>11683.771000000001</v>
      </c>
      <c r="X79" s="48"/>
      <c r="Y79" s="48"/>
      <c r="Z79" s="48">
        <f t="shared" si="58"/>
        <v>11429.300999999999</v>
      </c>
      <c r="AA79" s="48">
        <f t="shared" si="58"/>
        <v>67.540000000000006</v>
      </c>
      <c r="AB79" s="48">
        <f t="shared" si="58"/>
        <v>11496.841</v>
      </c>
      <c r="AC79" s="48"/>
      <c r="AD79" s="48">
        <f t="shared" si="58"/>
        <v>302.226</v>
      </c>
      <c r="AE79" s="48">
        <f t="shared" si="58"/>
        <v>4.7149999999999999</v>
      </c>
      <c r="AF79" s="48">
        <f t="shared" si="58"/>
        <v>306.94099999999997</v>
      </c>
      <c r="AG79" s="48"/>
      <c r="AH79" s="48"/>
      <c r="AI79" s="48">
        <f t="shared" si="58"/>
        <v>299.50299999999999</v>
      </c>
      <c r="AJ79" s="48">
        <f t="shared" si="58"/>
        <v>1.9530000000000001</v>
      </c>
      <c r="AK79" s="48">
        <f t="shared" si="58"/>
        <v>301.45600000000002</v>
      </c>
      <c r="AL79" s="48"/>
      <c r="AM79" s="48">
        <f t="shared" si="58"/>
        <v>9726.1759999999995</v>
      </c>
      <c r="AN79" s="48">
        <f t="shared" si="58"/>
        <v>151.71299999999999</v>
      </c>
      <c r="AO79" s="48">
        <f t="shared" si="58"/>
        <v>9877.8889999999992</v>
      </c>
      <c r="AP79" s="48"/>
      <c r="AQ79" s="48"/>
      <c r="AR79" s="48">
        <f t="shared" si="58"/>
        <v>9637.5550000000003</v>
      </c>
      <c r="AS79" s="48">
        <f t="shared" si="58"/>
        <v>62.834000000000003</v>
      </c>
      <c r="AT79" s="48">
        <f t="shared" si="58"/>
        <v>9700.3889999999992</v>
      </c>
      <c r="AU79" s="48"/>
      <c r="AV79" s="48">
        <f t="shared" si="58"/>
        <v>70.811000000000007</v>
      </c>
      <c r="AW79" s="48">
        <f t="shared" si="58"/>
        <v>0</v>
      </c>
      <c r="AX79" s="48">
        <f t="shared" si="58"/>
        <v>70.811000000000007</v>
      </c>
      <c r="AY79" s="48"/>
      <c r="AZ79" s="48"/>
      <c r="BA79" s="48">
        <f t="shared" si="58"/>
        <v>70.811000000000007</v>
      </c>
      <c r="BB79" s="48">
        <f t="shared" si="58"/>
        <v>0</v>
      </c>
      <c r="BC79" s="48">
        <f t="shared" si="58"/>
        <v>70.811000000000007</v>
      </c>
      <c r="BD79" s="48"/>
      <c r="BE79" s="48">
        <f t="shared" si="58"/>
        <v>480.98</v>
      </c>
      <c r="BF79" s="48">
        <f t="shared" si="58"/>
        <v>2.871</v>
      </c>
      <c r="BG79" s="48">
        <f t="shared" si="58"/>
        <v>483.851</v>
      </c>
      <c r="BH79" s="48"/>
      <c r="BI79" s="48"/>
      <c r="BJ79" s="48">
        <f t="shared" si="58"/>
        <v>481.68099999999998</v>
      </c>
      <c r="BK79" s="48">
        <f t="shared" si="58"/>
        <v>0.88900000000000001</v>
      </c>
      <c r="BL79" s="48">
        <f t="shared" si="58"/>
        <v>482.57</v>
      </c>
      <c r="BM79" s="48"/>
      <c r="BN79" s="48">
        <f t="shared" si="58"/>
        <v>1009.068</v>
      </c>
      <c r="BO79" s="48">
        <f t="shared" si="58"/>
        <v>6.0220000000000002</v>
      </c>
      <c r="BP79" s="48">
        <f t="shared" si="58"/>
        <v>1015.09</v>
      </c>
      <c r="BQ79" s="48"/>
      <c r="BR79" s="48"/>
      <c r="BS79" s="48">
        <f t="shared" si="58"/>
        <v>1010.562</v>
      </c>
      <c r="BT79" s="48">
        <f t="shared" si="58"/>
        <v>1.8640000000000001</v>
      </c>
      <c r="BU79" s="48">
        <f t="shared" si="58"/>
        <v>1012.426</v>
      </c>
      <c r="BV79" s="48"/>
      <c r="BW79" s="48">
        <f t="shared" si="58"/>
        <v>9430.5229999999992</v>
      </c>
      <c r="BX79" s="48">
        <f t="shared" si="58"/>
        <v>110.98699999999999</v>
      </c>
      <c r="BY79" s="48">
        <f t="shared" si="58"/>
        <v>9541.51</v>
      </c>
      <c r="BZ79" s="48"/>
      <c r="CA79" s="48"/>
      <c r="CB79" s="48">
        <f t="shared" si="58"/>
        <v>9400.4060000000009</v>
      </c>
      <c r="CC79" s="48">
        <f t="shared" si="58"/>
        <v>39.491</v>
      </c>
      <c r="CD79" s="48">
        <f t="shared" si="58"/>
        <v>9439.8970000000008</v>
      </c>
      <c r="CE79" s="48"/>
      <c r="CF79" s="48">
        <f t="shared" si="58"/>
        <v>9357.0190000000002</v>
      </c>
      <c r="CG79" s="48">
        <f t="shared" si="58"/>
        <v>110.98699999999999</v>
      </c>
      <c r="CH79" s="48">
        <f t="shared" si="58"/>
        <v>9468.0059999999994</v>
      </c>
      <c r="CI79" s="48"/>
      <c r="CJ79" s="48"/>
      <c r="CK79" s="48">
        <f t="shared" si="58"/>
        <v>9326.902</v>
      </c>
      <c r="CL79" s="48">
        <f t="shared" si="58"/>
        <v>39.491</v>
      </c>
      <c r="CM79" s="48">
        <f t="shared" si="58"/>
        <v>9366.393</v>
      </c>
      <c r="CN79" s="48"/>
      <c r="CO79" s="48">
        <f t="shared" si="58"/>
        <v>3337.2339999999999</v>
      </c>
      <c r="CP79" s="48">
        <f t="shared" si="58"/>
        <v>39.585000000000001</v>
      </c>
      <c r="CQ79" s="48">
        <f t="shared" si="58"/>
        <v>3376.819</v>
      </c>
      <c r="CR79" s="48"/>
      <c r="CS79" s="48"/>
      <c r="CT79" s="48">
        <f t="shared" si="58"/>
        <v>3326.5329999999999</v>
      </c>
      <c r="CU79" s="48">
        <f t="shared" si="56"/>
        <v>15.984</v>
      </c>
      <c r="CV79" s="48">
        <f t="shared" si="56"/>
        <v>3342.5169999999998</v>
      </c>
      <c r="CW79" s="48"/>
      <c r="CX79" s="48">
        <f t="shared" si="56"/>
        <v>4907.6940000000004</v>
      </c>
      <c r="CY79" s="48">
        <f t="shared" si="56"/>
        <v>58.210999999999999</v>
      </c>
      <c r="CZ79" s="48">
        <f t="shared" si="56"/>
        <v>4965.9049999999997</v>
      </c>
      <c r="DA79" s="48"/>
      <c r="DB79" s="48"/>
      <c r="DC79" s="48">
        <f t="shared" si="56"/>
        <v>4891.8789999999999</v>
      </c>
      <c r="DD79" s="48">
        <f t="shared" si="56"/>
        <v>23.507000000000001</v>
      </c>
      <c r="DE79" s="48">
        <f t="shared" si="56"/>
        <v>4915.3860000000004</v>
      </c>
      <c r="DF79" s="48"/>
      <c r="DG79" s="48">
        <f t="shared" si="56"/>
        <v>1112.0909999999999</v>
      </c>
      <c r="DH79" s="48">
        <f t="shared" si="56"/>
        <v>13.191000000000001</v>
      </c>
      <c r="DI79" s="48">
        <f t="shared" si="56"/>
        <v>1125.2819999999999</v>
      </c>
      <c r="DJ79" s="48"/>
      <c r="DK79" s="48"/>
      <c r="DL79" s="48">
        <f t="shared" si="56"/>
        <v>1108.49</v>
      </c>
      <c r="DM79" s="48">
        <f t="shared" si="56"/>
        <v>0</v>
      </c>
      <c r="DN79" s="48">
        <f t="shared" si="56"/>
        <v>1108.49</v>
      </c>
      <c r="DO79" s="48"/>
      <c r="DP79" s="48">
        <f t="shared" si="56"/>
        <v>73.504000000000005</v>
      </c>
      <c r="DQ79" s="48">
        <f t="shared" si="56"/>
        <v>0</v>
      </c>
      <c r="DR79" s="48">
        <f t="shared" si="56"/>
        <v>73.504000000000005</v>
      </c>
      <c r="DS79" s="48"/>
      <c r="DT79" s="48"/>
      <c r="DU79" s="48">
        <f t="shared" si="56"/>
        <v>73.504000000000005</v>
      </c>
      <c r="DV79" s="48">
        <f t="shared" si="56"/>
        <v>0</v>
      </c>
      <c r="DW79" s="48">
        <f t="shared" si="56"/>
        <v>73.504000000000005</v>
      </c>
      <c r="DX79" s="48"/>
      <c r="DY79" s="48">
        <f t="shared" ref="DY79:EF80" si="61">DY27/1000</f>
        <v>0</v>
      </c>
      <c r="DZ79" s="48">
        <f t="shared" si="61"/>
        <v>0</v>
      </c>
      <c r="EA79" s="48">
        <f t="shared" si="61"/>
        <v>449.69200000000001</v>
      </c>
      <c r="EB79" s="48"/>
      <c r="EC79" s="48"/>
      <c r="ED79" s="48">
        <f t="shared" si="61"/>
        <v>0</v>
      </c>
      <c r="EE79" s="48">
        <f t="shared" si="61"/>
        <v>0</v>
      </c>
      <c r="EF79" s="48">
        <f t="shared" si="61"/>
        <v>433.37900000000002</v>
      </c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>
        <f t="shared" si="25"/>
        <v>1146.232</v>
      </c>
      <c r="FA79" s="48">
        <f t="shared" si="25"/>
        <v>0</v>
      </c>
      <c r="FB79" s="48">
        <f t="shared" si="25"/>
        <v>1146.232</v>
      </c>
      <c r="FC79" s="48"/>
      <c r="FD79" s="48"/>
      <c r="FE79" s="48">
        <f t="shared" si="26"/>
        <v>1146.232</v>
      </c>
      <c r="FF79" s="48">
        <f t="shared" si="26"/>
        <v>0</v>
      </c>
      <c r="FG79" s="48">
        <f t="shared" si="26"/>
        <v>1146.232</v>
      </c>
      <c r="FH79" s="48"/>
      <c r="FI79" s="48">
        <f t="shared" si="27"/>
        <v>0</v>
      </c>
      <c r="FJ79" s="48">
        <f t="shared" si="27"/>
        <v>0</v>
      </c>
      <c r="FK79" s="48">
        <f t="shared" si="27"/>
        <v>0</v>
      </c>
      <c r="FL79" s="48"/>
      <c r="FM79" s="48"/>
      <c r="FN79" s="48">
        <f t="shared" si="28"/>
        <v>0</v>
      </c>
      <c r="FO79" s="48">
        <f t="shared" si="28"/>
        <v>0</v>
      </c>
      <c r="FP79" s="48">
        <f t="shared" si="28"/>
        <v>0</v>
      </c>
      <c r="FQ79" s="48"/>
      <c r="FR79" s="48">
        <f t="shared" si="29"/>
        <v>0</v>
      </c>
      <c r="FS79" s="48">
        <f t="shared" si="29"/>
        <v>0</v>
      </c>
      <c r="FT79" s="48">
        <f t="shared" si="29"/>
        <v>0</v>
      </c>
      <c r="FU79" s="48"/>
      <c r="FV79" s="48"/>
      <c r="FW79" s="48">
        <f t="shared" si="30"/>
        <v>0</v>
      </c>
      <c r="FX79" s="48">
        <f t="shared" si="30"/>
        <v>0</v>
      </c>
      <c r="FY79" s="48">
        <f t="shared" si="30"/>
        <v>0</v>
      </c>
      <c r="FZ79" s="48"/>
      <c r="GA79" s="48">
        <f t="shared" si="31"/>
        <v>0</v>
      </c>
      <c r="GB79" s="48">
        <f t="shared" si="31"/>
        <v>0</v>
      </c>
      <c r="GC79" s="48">
        <f t="shared" si="31"/>
        <v>0</v>
      </c>
      <c r="GD79" s="48"/>
      <c r="GE79" s="48"/>
      <c r="GF79" s="48">
        <f t="shared" si="32"/>
        <v>0</v>
      </c>
      <c r="GG79" s="48">
        <f t="shared" si="32"/>
        <v>0</v>
      </c>
      <c r="GH79" s="48">
        <f t="shared" si="32"/>
        <v>0</v>
      </c>
      <c r="GI79" s="48"/>
      <c r="GJ79" s="48">
        <f t="shared" si="33"/>
        <v>0</v>
      </c>
      <c r="GK79" s="48">
        <f t="shared" si="33"/>
        <v>0</v>
      </c>
      <c r="GL79" s="48">
        <f t="shared" si="33"/>
        <v>0</v>
      </c>
      <c r="GM79" s="48"/>
      <c r="GN79" s="48"/>
      <c r="GO79" s="48">
        <f t="shared" si="34"/>
        <v>0</v>
      </c>
      <c r="GP79" s="48">
        <f t="shared" si="34"/>
        <v>0</v>
      </c>
      <c r="GQ79" s="48">
        <f t="shared" si="34"/>
        <v>0</v>
      </c>
      <c r="GR79" s="48"/>
      <c r="GS79" s="48">
        <f t="shared" si="35"/>
        <v>0</v>
      </c>
      <c r="GT79" s="48">
        <f t="shared" si="35"/>
        <v>0</v>
      </c>
      <c r="GU79" s="48">
        <f t="shared" si="35"/>
        <v>0</v>
      </c>
      <c r="GV79" s="48"/>
      <c r="GW79" s="48"/>
      <c r="GX79" s="48">
        <f t="shared" si="36"/>
        <v>0</v>
      </c>
      <c r="GY79" s="48">
        <f t="shared" si="36"/>
        <v>0</v>
      </c>
      <c r="GZ79" s="48">
        <f t="shared" si="36"/>
        <v>0</v>
      </c>
      <c r="HA79" s="48"/>
      <c r="HB79" s="48">
        <f t="shared" si="37"/>
        <v>0</v>
      </c>
      <c r="HC79" s="48">
        <f t="shared" si="37"/>
        <v>0</v>
      </c>
      <c r="HD79" s="48">
        <f t="shared" si="37"/>
        <v>0</v>
      </c>
      <c r="HE79" s="48"/>
      <c r="HF79" s="48"/>
      <c r="HG79" s="48">
        <f t="shared" si="38"/>
        <v>0</v>
      </c>
      <c r="HH79" s="48">
        <f t="shared" si="38"/>
        <v>0</v>
      </c>
      <c r="HI79" s="48">
        <f t="shared" si="38"/>
        <v>0</v>
      </c>
      <c r="HJ79" s="48"/>
    </row>
    <row r="80" spans="2:218">
      <c r="B80" s="5" t="s">
        <v>31</v>
      </c>
      <c r="C80" s="48">
        <f t="shared" si="58"/>
        <v>22587.308000000001</v>
      </c>
      <c r="D80" s="48">
        <f t="shared" si="58"/>
        <v>231.34100000000001</v>
      </c>
      <c r="E80" s="48">
        <f t="shared" si="58"/>
        <v>22831.004000000001</v>
      </c>
      <c r="F80" s="48"/>
      <c r="G80" s="48"/>
      <c r="H80" s="48">
        <f t="shared" si="58"/>
        <v>22501.572</v>
      </c>
      <c r="I80" s="48">
        <f t="shared" si="58"/>
        <v>110.235</v>
      </c>
      <c r="J80" s="48">
        <f t="shared" si="58"/>
        <v>22624.162</v>
      </c>
      <c r="K80" s="48"/>
      <c r="L80" s="48">
        <f t="shared" si="58"/>
        <v>22587.308000000001</v>
      </c>
      <c r="M80" s="48">
        <f t="shared" si="58"/>
        <v>231.34100000000001</v>
      </c>
      <c r="N80" s="48">
        <f t="shared" si="58"/>
        <v>22831.004000000001</v>
      </c>
      <c r="O80" s="48"/>
      <c r="P80" s="48"/>
      <c r="Q80" s="48">
        <f t="shared" si="58"/>
        <v>22501.572</v>
      </c>
      <c r="R80" s="48">
        <f t="shared" si="58"/>
        <v>110.235</v>
      </c>
      <c r="S80" s="48">
        <f t="shared" si="58"/>
        <v>22624.162</v>
      </c>
      <c r="T80" s="48"/>
      <c r="U80" s="48">
        <f t="shared" si="58"/>
        <v>11707.933000000001</v>
      </c>
      <c r="V80" s="48">
        <f t="shared" si="58"/>
        <v>154.476</v>
      </c>
      <c r="W80" s="48">
        <f t="shared" si="58"/>
        <v>11862.409</v>
      </c>
      <c r="X80" s="48"/>
      <c r="Y80" s="48"/>
      <c r="Z80" s="48">
        <f t="shared" si="58"/>
        <v>11654.852999999999</v>
      </c>
      <c r="AA80" s="48">
        <f t="shared" si="58"/>
        <v>72.975999999999999</v>
      </c>
      <c r="AB80" s="48">
        <f t="shared" si="58"/>
        <v>11727.829</v>
      </c>
      <c r="AC80" s="48"/>
      <c r="AD80" s="48">
        <f t="shared" si="58"/>
        <v>231.25800000000001</v>
      </c>
      <c r="AE80" s="48">
        <f t="shared" si="58"/>
        <v>2.919</v>
      </c>
      <c r="AF80" s="48">
        <f t="shared" si="58"/>
        <v>234.17699999999999</v>
      </c>
      <c r="AG80" s="48"/>
      <c r="AH80" s="48"/>
      <c r="AI80" s="48">
        <f t="shared" si="58"/>
        <v>230.084</v>
      </c>
      <c r="AJ80" s="48">
        <f t="shared" si="58"/>
        <v>1.196</v>
      </c>
      <c r="AK80" s="48">
        <f t="shared" si="58"/>
        <v>231.28</v>
      </c>
      <c r="AL80" s="48"/>
      <c r="AM80" s="48">
        <f t="shared" si="58"/>
        <v>10396.741</v>
      </c>
      <c r="AN80" s="48">
        <f t="shared" si="58"/>
        <v>127.01900000000001</v>
      </c>
      <c r="AO80" s="48">
        <f t="shared" si="58"/>
        <v>10523.76</v>
      </c>
      <c r="AP80" s="48"/>
      <c r="AQ80" s="48"/>
      <c r="AR80" s="48">
        <f t="shared" si="58"/>
        <v>10345.644</v>
      </c>
      <c r="AS80" s="48">
        <f t="shared" si="58"/>
        <v>52.107999999999997</v>
      </c>
      <c r="AT80" s="48">
        <f t="shared" si="58"/>
        <v>10397.752</v>
      </c>
      <c r="AU80" s="48"/>
      <c r="AV80" s="48">
        <f t="shared" si="58"/>
        <v>120.249</v>
      </c>
      <c r="AW80" s="48">
        <f t="shared" si="58"/>
        <v>0</v>
      </c>
      <c r="AX80" s="48">
        <f t="shared" si="58"/>
        <v>120.249</v>
      </c>
      <c r="AY80" s="48"/>
      <c r="AZ80" s="48"/>
      <c r="BA80" s="48">
        <f t="shared" si="58"/>
        <v>120.249</v>
      </c>
      <c r="BB80" s="48">
        <f t="shared" si="58"/>
        <v>0</v>
      </c>
      <c r="BC80" s="48">
        <f t="shared" si="58"/>
        <v>120.249</v>
      </c>
      <c r="BD80" s="48"/>
      <c r="BE80" s="48">
        <f t="shared" si="58"/>
        <v>395.85899999999998</v>
      </c>
      <c r="BF80" s="48">
        <f t="shared" si="58"/>
        <v>8.9949999999999992</v>
      </c>
      <c r="BG80" s="48">
        <f t="shared" si="58"/>
        <v>404.85399999999998</v>
      </c>
      <c r="BH80" s="48"/>
      <c r="BI80" s="48"/>
      <c r="BJ80" s="48">
        <f t="shared" si="58"/>
        <v>394.32799999999997</v>
      </c>
      <c r="BK80" s="48">
        <f t="shared" si="58"/>
        <v>7.2110000000000003</v>
      </c>
      <c r="BL80" s="48">
        <f t="shared" si="58"/>
        <v>401.53899999999999</v>
      </c>
      <c r="BM80" s="48"/>
      <c r="BN80" s="48">
        <f t="shared" si="58"/>
        <v>684.07500000000005</v>
      </c>
      <c r="BO80" s="48">
        <f t="shared" si="58"/>
        <v>15.542999999999999</v>
      </c>
      <c r="BP80" s="48">
        <f t="shared" si="58"/>
        <v>699.61800000000005</v>
      </c>
      <c r="BQ80" s="48"/>
      <c r="BR80" s="48"/>
      <c r="BS80" s="48">
        <f t="shared" si="58"/>
        <v>684.79700000000003</v>
      </c>
      <c r="BT80" s="48">
        <f t="shared" si="58"/>
        <v>12.461</v>
      </c>
      <c r="BU80" s="48">
        <f t="shared" si="58"/>
        <v>697.25800000000004</v>
      </c>
      <c r="BV80" s="48"/>
      <c r="BW80" s="48">
        <f t="shared" si="58"/>
        <v>10035.107</v>
      </c>
      <c r="BX80" s="48">
        <f t="shared" si="58"/>
        <v>72.751999999999995</v>
      </c>
      <c r="BY80" s="48">
        <f t="shared" si="58"/>
        <v>10107.859</v>
      </c>
      <c r="BZ80" s="48"/>
      <c r="CA80" s="48"/>
      <c r="CB80" s="48">
        <f t="shared" si="58"/>
        <v>10004.302</v>
      </c>
      <c r="CC80" s="48">
        <f t="shared" si="58"/>
        <v>35.610999999999997</v>
      </c>
      <c r="CD80" s="48">
        <f t="shared" si="58"/>
        <v>10039.913</v>
      </c>
      <c r="CE80" s="48"/>
      <c r="CF80" s="48">
        <f t="shared" si="58"/>
        <v>10020.285</v>
      </c>
      <c r="CG80" s="48">
        <f t="shared" si="58"/>
        <v>72.751999999999995</v>
      </c>
      <c r="CH80" s="48">
        <f t="shared" si="58"/>
        <v>10093.037</v>
      </c>
      <c r="CI80" s="48"/>
      <c r="CJ80" s="48"/>
      <c r="CK80" s="48">
        <f t="shared" si="58"/>
        <v>9989.48</v>
      </c>
      <c r="CL80" s="48">
        <f t="shared" si="58"/>
        <v>35.610999999999997</v>
      </c>
      <c r="CM80" s="48">
        <f t="shared" si="58"/>
        <v>10025.091</v>
      </c>
      <c r="CN80" s="48"/>
      <c r="CO80" s="48">
        <f t="shared" si="58"/>
        <v>4423.7039999999997</v>
      </c>
      <c r="CP80" s="48">
        <f t="shared" si="58"/>
        <v>32.118000000000002</v>
      </c>
      <c r="CQ80" s="48">
        <f t="shared" si="58"/>
        <v>4455.8220000000001</v>
      </c>
      <c r="CR80" s="48"/>
      <c r="CS80" s="48"/>
      <c r="CT80" s="48">
        <f t="shared" ref="CT80:FE86" si="62">CT28/1000</f>
        <v>4410.1040000000003</v>
      </c>
      <c r="CU80" s="48">
        <f t="shared" si="62"/>
        <v>15.721</v>
      </c>
      <c r="CV80" s="48">
        <f t="shared" si="62"/>
        <v>4425.8249999999998</v>
      </c>
      <c r="CW80" s="48"/>
      <c r="CX80" s="48">
        <f t="shared" si="62"/>
        <v>4373.1490000000003</v>
      </c>
      <c r="CY80" s="48">
        <f t="shared" si="62"/>
        <v>31.751000000000001</v>
      </c>
      <c r="CZ80" s="48">
        <f t="shared" si="62"/>
        <v>4404.8999999999996</v>
      </c>
      <c r="DA80" s="48"/>
      <c r="DB80" s="48"/>
      <c r="DC80" s="48">
        <f t="shared" si="62"/>
        <v>4359.7039999999997</v>
      </c>
      <c r="DD80" s="48">
        <f t="shared" si="62"/>
        <v>15.542</v>
      </c>
      <c r="DE80" s="48">
        <f t="shared" si="62"/>
        <v>4375.2460000000001</v>
      </c>
      <c r="DF80" s="48"/>
      <c r="DG80" s="48">
        <f t="shared" si="62"/>
        <v>1223.432</v>
      </c>
      <c r="DH80" s="48">
        <f t="shared" si="62"/>
        <v>8.8829999999999991</v>
      </c>
      <c r="DI80" s="48">
        <f t="shared" si="62"/>
        <v>1232.3150000000001</v>
      </c>
      <c r="DJ80" s="48"/>
      <c r="DK80" s="48"/>
      <c r="DL80" s="48">
        <f t="shared" si="62"/>
        <v>1219.672</v>
      </c>
      <c r="DM80" s="48">
        <f t="shared" si="62"/>
        <v>4.3479999999999999</v>
      </c>
      <c r="DN80" s="48">
        <f t="shared" si="62"/>
        <v>1224.02</v>
      </c>
      <c r="DO80" s="48"/>
      <c r="DP80" s="48">
        <f t="shared" si="62"/>
        <v>14.821999999999999</v>
      </c>
      <c r="DQ80" s="48">
        <f t="shared" si="62"/>
        <v>0</v>
      </c>
      <c r="DR80" s="48">
        <f t="shared" si="62"/>
        <v>14.821999999999999</v>
      </c>
      <c r="DS80" s="48"/>
      <c r="DT80" s="48"/>
      <c r="DU80" s="48">
        <f t="shared" si="62"/>
        <v>14.821999999999999</v>
      </c>
      <c r="DV80" s="48">
        <f t="shared" si="62"/>
        <v>0</v>
      </c>
      <c r="DW80" s="48">
        <f t="shared" si="62"/>
        <v>14.821999999999999</v>
      </c>
      <c r="DX80" s="48"/>
      <c r="DY80" s="48">
        <f t="shared" si="61"/>
        <v>0</v>
      </c>
      <c r="DZ80" s="48">
        <f t="shared" si="61"/>
        <v>0</v>
      </c>
      <c r="EA80" s="48">
        <f t="shared" si="61"/>
        <v>182.876</v>
      </c>
      <c r="EB80" s="48"/>
      <c r="EC80" s="48"/>
      <c r="ED80" s="48">
        <f t="shared" si="61"/>
        <v>0</v>
      </c>
      <c r="EE80" s="48">
        <f t="shared" si="61"/>
        <v>0</v>
      </c>
      <c r="EF80" s="48">
        <f t="shared" si="61"/>
        <v>178.56</v>
      </c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>
        <f t="shared" si="25"/>
        <v>677.86</v>
      </c>
      <c r="FA80" s="48">
        <f t="shared" si="25"/>
        <v>0</v>
      </c>
      <c r="FB80" s="48">
        <f t="shared" si="25"/>
        <v>677.86</v>
      </c>
      <c r="FC80" s="48"/>
      <c r="FD80" s="48"/>
      <c r="FE80" s="48">
        <f t="shared" si="26"/>
        <v>677.86</v>
      </c>
      <c r="FF80" s="48">
        <f t="shared" si="26"/>
        <v>0</v>
      </c>
      <c r="FG80" s="48">
        <f t="shared" si="26"/>
        <v>677.86</v>
      </c>
      <c r="FH80" s="48"/>
      <c r="FI80" s="48">
        <f t="shared" si="27"/>
        <v>0</v>
      </c>
      <c r="FJ80" s="48">
        <f t="shared" si="27"/>
        <v>0</v>
      </c>
      <c r="FK80" s="48">
        <f t="shared" si="27"/>
        <v>0</v>
      </c>
      <c r="FL80" s="48"/>
      <c r="FM80" s="48"/>
      <c r="FN80" s="48">
        <f t="shared" si="28"/>
        <v>0</v>
      </c>
      <c r="FO80" s="48">
        <f t="shared" si="28"/>
        <v>0</v>
      </c>
      <c r="FP80" s="48">
        <f t="shared" si="28"/>
        <v>0</v>
      </c>
      <c r="FQ80" s="48"/>
      <c r="FR80" s="48">
        <f t="shared" si="29"/>
        <v>0</v>
      </c>
      <c r="FS80" s="48">
        <f t="shared" si="29"/>
        <v>0</v>
      </c>
      <c r="FT80" s="48">
        <f t="shared" si="29"/>
        <v>0</v>
      </c>
      <c r="FU80" s="48"/>
      <c r="FV80" s="48"/>
      <c r="FW80" s="48">
        <f t="shared" si="30"/>
        <v>0</v>
      </c>
      <c r="FX80" s="48">
        <f t="shared" si="30"/>
        <v>0</v>
      </c>
      <c r="FY80" s="48">
        <f t="shared" si="30"/>
        <v>0</v>
      </c>
      <c r="FZ80" s="48"/>
      <c r="GA80" s="48">
        <f t="shared" si="31"/>
        <v>0</v>
      </c>
      <c r="GB80" s="48">
        <f t="shared" si="31"/>
        <v>0</v>
      </c>
      <c r="GC80" s="48">
        <f t="shared" si="31"/>
        <v>0</v>
      </c>
      <c r="GD80" s="48"/>
      <c r="GE80" s="48"/>
      <c r="GF80" s="48">
        <f t="shared" si="32"/>
        <v>0</v>
      </c>
      <c r="GG80" s="48">
        <f t="shared" si="32"/>
        <v>0</v>
      </c>
      <c r="GH80" s="48">
        <f t="shared" si="32"/>
        <v>0</v>
      </c>
      <c r="GI80" s="48"/>
      <c r="GJ80" s="48">
        <f t="shared" si="33"/>
        <v>0</v>
      </c>
      <c r="GK80" s="48">
        <f t="shared" si="33"/>
        <v>0</v>
      </c>
      <c r="GL80" s="48">
        <f t="shared" si="33"/>
        <v>0</v>
      </c>
      <c r="GM80" s="48"/>
      <c r="GN80" s="48"/>
      <c r="GO80" s="48">
        <f t="shared" si="34"/>
        <v>0</v>
      </c>
      <c r="GP80" s="48">
        <f t="shared" si="34"/>
        <v>0</v>
      </c>
      <c r="GQ80" s="48">
        <f t="shared" si="34"/>
        <v>0</v>
      </c>
      <c r="GR80" s="48"/>
      <c r="GS80" s="48">
        <f t="shared" si="35"/>
        <v>0</v>
      </c>
      <c r="GT80" s="48">
        <f t="shared" si="35"/>
        <v>0</v>
      </c>
      <c r="GU80" s="48">
        <f t="shared" si="35"/>
        <v>0</v>
      </c>
      <c r="GV80" s="48"/>
      <c r="GW80" s="48"/>
      <c r="GX80" s="48">
        <f t="shared" si="36"/>
        <v>0</v>
      </c>
      <c r="GY80" s="48">
        <f t="shared" si="36"/>
        <v>0</v>
      </c>
      <c r="GZ80" s="48">
        <f t="shared" si="36"/>
        <v>0</v>
      </c>
      <c r="HA80" s="48"/>
      <c r="HB80" s="48">
        <f t="shared" si="37"/>
        <v>0</v>
      </c>
      <c r="HC80" s="48">
        <f t="shared" si="37"/>
        <v>0</v>
      </c>
      <c r="HD80" s="48">
        <f t="shared" si="37"/>
        <v>0</v>
      </c>
      <c r="HE80" s="48"/>
      <c r="HF80" s="48"/>
      <c r="HG80" s="48">
        <f t="shared" si="38"/>
        <v>0</v>
      </c>
      <c r="HH80" s="48">
        <f t="shared" si="38"/>
        <v>0</v>
      </c>
      <c r="HI80" s="48">
        <f t="shared" si="38"/>
        <v>0</v>
      </c>
      <c r="HJ80" s="48"/>
    </row>
    <row r="81" spans="2:218">
      <c r="B81" s="5" t="s">
        <v>21</v>
      </c>
      <c r="C81" s="48">
        <f t="shared" ref="C81:CT84" si="63">C29/1000</f>
        <v>8397.7080000000005</v>
      </c>
      <c r="D81" s="48">
        <f t="shared" si="63"/>
        <v>106.21599999999999</v>
      </c>
      <c r="E81" s="48">
        <f t="shared" si="63"/>
        <v>8510.89</v>
      </c>
      <c r="F81" s="48"/>
      <c r="G81" s="48"/>
      <c r="H81" s="48">
        <f t="shared" si="63"/>
        <v>8351.09</v>
      </c>
      <c r="I81" s="48">
        <f t="shared" si="63"/>
        <v>40.350999999999999</v>
      </c>
      <c r="J81" s="48">
        <f t="shared" si="63"/>
        <v>8398.4069999999992</v>
      </c>
      <c r="K81" s="48"/>
      <c r="L81" s="48">
        <f t="shared" si="63"/>
        <v>8397.7080000000005</v>
      </c>
      <c r="M81" s="48">
        <f t="shared" si="63"/>
        <v>106.21599999999999</v>
      </c>
      <c r="N81" s="48">
        <f t="shared" si="63"/>
        <v>8510.89</v>
      </c>
      <c r="O81" s="48"/>
      <c r="P81" s="48"/>
      <c r="Q81" s="48">
        <f t="shared" si="63"/>
        <v>8351.09</v>
      </c>
      <c r="R81" s="48">
        <f t="shared" si="63"/>
        <v>40.350999999999999</v>
      </c>
      <c r="S81" s="48">
        <f t="shared" si="63"/>
        <v>8398.4069999999992</v>
      </c>
      <c r="T81" s="48"/>
      <c r="U81" s="48">
        <f t="shared" si="63"/>
        <v>4287.5839999999998</v>
      </c>
      <c r="V81" s="48">
        <f t="shared" si="63"/>
        <v>54.106999999999999</v>
      </c>
      <c r="W81" s="48">
        <f t="shared" si="63"/>
        <v>4341.6909999999998</v>
      </c>
      <c r="X81" s="48"/>
      <c r="Y81" s="48"/>
      <c r="Z81" s="48">
        <f t="shared" si="63"/>
        <v>4258.1790000000001</v>
      </c>
      <c r="AA81" s="48">
        <f t="shared" si="63"/>
        <v>22.616</v>
      </c>
      <c r="AB81" s="48">
        <f t="shared" si="63"/>
        <v>4280.7950000000001</v>
      </c>
      <c r="AC81" s="48"/>
      <c r="AD81" s="48">
        <f t="shared" si="63"/>
        <v>116.009</v>
      </c>
      <c r="AE81" s="48">
        <f t="shared" si="63"/>
        <v>1.6319999999999999</v>
      </c>
      <c r="AF81" s="48">
        <f t="shared" si="63"/>
        <v>117.64100000000001</v>
      </c>
      <c r="AG81" s="48"/>
      <c r="AH81" s="48"/>
      <c r="AI81" s="48">
        <f t="shared" si="63"/>
        <v>115.239</v>
      </c>
      <c r="AJ81" s="48">
        <f t="shared" si="63"/>
        <v>0.69499999999999995</v>
      </c>
      <c r="AK81" s="48">
        <f t="shared" si="63"/>
        <v>115.934</v>
      </c>
      <c r="AL81" s="48"/>
      <c r="AM81" s="48">
        <f t="shared" si="63"/>
        <v>3473.9450000000002</v>
      </c>
      <c r="AN81" s="48">
        <f t="shared" si="63"/>
        <v>50.558999999999997</v>
      </c>
      <c r="AO81" s="48">
        <f t="shared" si="63"/>
        <v>3524.5039999999999</v>
      </c>
      <c r="AP81" s="48"/>
      <c r="AQ81" s="48"/>
      <c r="AR81" s="48">
        <f t="shared" si="63"/>
        <v>3444.7350000000001</v>
      </c>
      <c r="AS81" s="48">
        <f t="shared" si="63"/>
        <v>21.504000000000001</v>
      </c>
      <c r="AT81" s="48">
        <f t="shared" si="63"/>
        <v>3466.239</v>
      </c>
      <c r="AU81" s="48"/>
      <c r="AV81" s="48">
        <f t="shared" si="63"/>
        <v>24.716999999999999</v>
      </c>
      <c r="AW81" s="48">
        <f t="shared" si="63"/>
        <v>0</v>
      </c>
      <c r="AX81" s="48">
        <f t="shared" si="63"/>
        <v>24.716999999999999</v>
      </c>
      <c r="AY81" s="48"/>
      <c r="AZ81" s="48"/>
      <c r="BA81" s="48">
        <f t="shared" si="63"/>
        <v>24.716999999999999</v>
      </c>
      <c r="BB81" s="48">
        <f t="shared" si="63"/>
        <v>0</v>
      </c>
      <c r="BC81" s="48">
        <f t="shared" si="63"/>
        <v>24.716999999999999</v>
      </c>
      <c r="BD81" s="48"/>
      <c r="BE81" s="48">
        <f t="shared" si="63"/>
        <v>139.18299999999999</v>
      </c>
      <c r="BF81" s="48">
        <f t="shared" si="63"/>
        <v>1.827</v>
      </c>
      <c r="BG81" s="48">
        <f t="shared" si="63"/>
        <v>141.01</v>
      </c>
      <c r="BH81" s="48"/>
      <c r="BI81" s="48"/>
      <c r="BJ81" s="48">
        <f t="shared" si="63"/>
        <v>139.733</v>
      </c>
      <c r="BK81" s="48">
        <f t="shared" si="63"/>
        <v>0.39900000000000002</v>
      </c>
      <c r="BL81" s="48">
        <f t="shared" si="63"/>
        <v>140.13200000000001</v>
      </c>
      <c r="BM81" s="48"/>
      <c r="BN81" s="48">
        <f t="shared" si="63"/>
        <v>558.447</v>
      </c>
      <c r="BO81" s="48">
        <f t="shared" si="63"/>
        <v>8.8999999999999996E-2</v>
      </c>
      <c r="BP81" s="48">
        <f t="shared" si="63"/>
        <v>558.53599999999994</v>
      </c>
      <c r="BQ81" s="48"/>
      <c r="BR81" s="48"/>
      <c r="BS81" s="48">
        <f t="shared" si="63"/>
        <v>558.47199999999998</v>
      </c>
      <c r="BT81" s="48">
        <f t="shared" si="63"/>
        <v>1.7999999999999999E-2</v>
      </c>
      <c r="BU81" s="48">
        <f t="shared" si="63"/>
        <v>558.49</v>
      </c>
      <c r="BV81" s="48"/>
      <c r="BW81" s="48">
        <f t="shared" si="63"/>
        <v>3623.3319999999999</v>
      </c>
      <c r="BX81" s="48">
        <f t="shared" si="63"/>
        <v>50.356000000000002</v>
      </c>
      <c r="BY81" s="48">
        <f t="shared" si="63"/>
        <v>3673.6880000000001</v>
      </c>
      <c r="BZ81" s="48"/>
      <c r="CA81" s="48"/>
      <c r="CB81" s="48">
        <f t="shared" si="63"/>
        <v>3606.806</v>
      </c>
      <c r="CC81" s="48">
        <f t="shared" si="63"/>
        <v>17.074999999999999</v>
      </c>
      <c r="CD81" s="48">
        <f t="shared" si="63"/>
        <v>3623.8809999999999</v>
      </c>
      <c r="CE81" s="48"/>
      <c r="CF81" s="48">
        <f t="shared" si="63"/>
        <v>3598.48</v>
      </c>
      <c r="CG81" s="48">
        <f t="shared" si="63"/>
        <v>50.356000000000002</v>
      </c>
      <c r="CH81" s="48">
        <f t="shared" si="63"/>
        <v>3648.8359999999998</v>
      </c>
      <c r="CI81" s="48"/>
      <c r="CJ81" s="48"/>
      <c r="CK81" s="48">
        <f t="shared" si="63"/>
        <v>3581.9540000000002</v>
      </c>
      <c r="CL81" s="48">
        <f t="shared" si="63"/>
        <v>17.074999999999999</v>
      </c>
      <c r="CM81" s="48">
        <f t="shared" si="63"/>
        <v>3599.029</v>
      </c>
      <c r="CN81" s="48"/>
      <c r="CO81" s="48">
        <f t="shared" si="63"/>
        <v>1328.098</v>
      </c>
      <c r="CP81" s="48">
        <f t="shared" si="63"/>
        <v>18.585000000000001</v>
      </c>
      <c r="CQ81" s="48">
        <f t="shared" si="63"/>
        <v>1346.683</v>
      </c>
      <c r="CR81" s="48"/>
      <c r="CS81" s="48"/>
      <c r="CT81" s="48">
        <f t="shared" si="63"/>
        <v>1322.0129999999999</v>
      </c>
      <c r="CU81" s="48">
        <f t="shared" si="62"/>
        <v>6.35</v>
      </c>
      <c r="CV81" s="48">
        <f t="shared" si="62"/>
        <v>1328.3630000000001</v>
      </c>
      <c r="CW81" s="48"/>
      <c r="CX81" s="48">
        <f t="shared" si="62"/>
        <v>1471.5419999999999</v>
      </c>
      <c r="CY81" s="48">
        <f t="shared" si="62"/>
        <v>20.591999999999999</v>
      </c>
      <c r="CZ81" s="48">
        <f t="shared" si="62"/>
        <v>1492.134</v>
      </c>
      <c r="DA81" s="48"/>
      <c r="DB81" s="48"/>
      <c r="DC81" s="48">
        <f t="shared" si="62"/>
        <v>1464.752</v>
      </c>
      <c r="DD81" s="48">
        <f t="shared" si="62"/>
        <v>7.0359999999999996</v>
      </c>
      <c r="DE81" s="48">
        <f t="shared" si="62"/>
        <v>1471.788</v>
      </c>
      <c r="DF81" s="48"/>
      <c r="DG81" s="48">
        <f t="shared" si="62"/>
        <v>798.84</v>
      </c>
      <c r="DH81" s="48">
        <f t="shared" si="62"/>
        <v>11.179</v>
      </c>
      <c r="DI81" s="48">
        <f t="shared" si="62"/>
        <v>810.01900000000001</v>
      </c>
      <c r="DJ81" s="48"/>
      <c r="DK81" s="48"/>
      <c r="DL81" s="48">
        <f t="shared" si="62"/>
        <v>795.18899999999996</v>
      </c>
      <c r="DM81" s="48">
        <f t="shared" si="62"/>
        <v>3.6890000000000001</v>
      </c>
      <c r="DN81" s="48">
        <f t="shared" si="62"/>
        <v>798.87800000000004</v>
      </c>
      <c r="DO81" s="48"/>
      <c r="DP81" s="48">
        <f t="shared" si="62"/>
        <v>24.852</v>
      </c>
      <c r="DQ81" s="48">
        <f t="shared" si="62"/>
        <v>0</v>
      </c>
      <c r="DR81" s="48">
        <f t="shared" si="62"/>
        <v>24.852</v>
      </c>
      <c r="DS81" s="48"/>
      <c r="DT81" s="48"/>
      <c r="DU81" s="48">
        <f t="shared" si="62"/>
        <v>24.852</v>
      </c>
      <c r="DV81" s="48">
        <f t="shared" si="62"/>
        <v>0</v>
      </c>
      <c r="DW81" s="48">
        <f t="shared" si="62"/>
        <v>24.852</v>
      </c>
      <c r="DX81" s="48"/>
      <c r="DY81" s="48">
        <f t="shared" si="62"/>
        <v>0</v>
      </c>
      <c r="DZ81" s="48">
        <f t="shared" si="62"/>
        <v>0</v>
      </c>
      <c r="EA81" s="48">
        <f t="shared" si="62"/>
        <v>127.54900000000001</v>
      </c>
      <c r="EB81" s="48"/>
      <c r="EC81" s="48"/>
      <c r="ED81" s="48">
        <f t="shared" si="62"/>
        <v>0</v>
      </c>
      <c r="EE81" s="48">
        <f t="shared" si="62"/>
        <v>0</v>
      </c>
      <c r="EF81" s="48">
        <f t="shared" si="62"/>
        <v>125.77</v>
      </c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>
        <f t="shared" si="25"/>
        <v>367.96199999999999</v>
      </c>
      <c r="FA81" s="48">
        <f t="shared" si="25"/>
        <v>0</v>
      </c>
      <c r="FB81" s="48">
        <f t="shared" si="25"/>
        <v>367.96199999999999</v>
      </c>
      <c r="FC81" s="48"/>
      <c r="FD81" s="48"/>
      <c r="FE81" s="48">
        <f t="shared" si="26"/>
        <v>367.96100000000001</v>
      </c>
      <c r="FF81" s="48">
        <f t="shared" si="26"/>
        <v>0</v>
      </c>
      <c r="FG81" s="48">
        <f t="shared" si="26"/>
        <v>367.96100000000001</v>
      </c>
      <c r="FH81" s="48"/>
      <c r="FI81" s="48">
        <f t="shared" si="27"/>
        <v>0</v>
      </c>
      <c r="FJ81" s="48">
        <f t="shared" si="27"/>
        <v>0</v>
      </c>
      <c r="FK81" s="48">
        <f t="shared" si="27"/>
        <v>0</v>
      </c>
      <c r="FL81" s="48"/>
      <c r="FM81" s="48"/>
      <c r="FN81" s="48">
        <f t="shared" si="28"/>
        <v>0</v>
      </c>
      <c r="FO81" s="48">
        <f t="shared" si="28"/>
        <v>0</v>
      </c>
      <c r="FP81" s="48">
        <f t="shared" si="28"/>
        <v>0</v>
      </c>
      <c r="FQ81" s="48"/>
      <c r="FR81" s="48">
        <f t="shared" si="29"/>
        <v>0</v>
      </c>
      <c r="FS81" s="48">
        <f t="shared" si="29"/>
        <v>0</v>
      </c>
      <c r="FT81" s="48">
        <f t="shared" si="29"/>
        <v>0</v>
      </c>
      <c r="FU81" s="48"/>
      <c r="FV81" s="48"/>
      <c r="FW81" s="48">
        <f t="shared" si="30"/>
        <v>0</v>
      </c>
      <c r="FX81" s="48">
        <f t="shared" si="30"/>
        <v>0</v>
      </c>
      <c r="FY81" s="48">
        <f t="shared" si="30"/>
        <v>0</v>
      </c>
      <c r="FZ81" s="48"/>
      <c r="GA81" s="48">
        <f t="shared" si="31"/>
        <v>0</v>
      </c>
      <c r="GB81" s="48">
        <f t="shared" si="31"/>
        <v>0</v>
      </c>
      <c r="GC81" s="48">
        <f t="shared" si="31"/>
        <v>0</v>
      </c>
      <c r="GD81" s="48"/>
      <c r="GE81" s="48"/>
      <c r="GF81" s="48">
        <f t="shared" si="32"/>
        <v>0</v>
      </c>
      <c r="GG81" s="48">
        <f t="shared" si="32"/>
        <v>0</v>
      </c>
      <c r="GH81" s="48">
        <f t="shared" si="32"/>
        <v>0</v>
      </c>
      <c r="GI81" s="48"/>
      <c r="GJ81" s="48">
        <f t="shared" si="33"/>
        <v>0</v>
      </c>
      <c r="GK81" s="48">
        <f t="shared" si="33"/>
        <v>0</v>
      </c>
      <c r="GL81" s="48">
        <f t="shared" si="33"/>
        <v>0</v>
      </c>
      <c r="GM81" s="48"/>
      <c r="GN81" s="48"/>
      <c r="GO81" s="48">
        <f t="shared" si="34"/>
        <v>0</v>
      </c>
      <c r="GP81" s="48">
        <f t="shared" si="34"/>
        <v>0</v>
      </c>
      <c r="GQ81" s="48">
        <f t="shared" si="34"/>
        <v>0</v>
      </c>
      <c r="GR81" s="48"/>
      <c r="GS81" s="48">
        <f t="shared" si="35"/>
        <v>0</v>
      </c>
      <c r="GT81" s="48">
        <f t="shared" si="35"/>
        <v>0</v>
      </c>
      <c r="GU81" s="48">
        <f t="shared" si="35"/>
        <v>0</v>
      </c>
      <c r="GV81" s="48"/>
      <c r="GW81" s="48"/>
      <c r="GX81" s="48">
        <f t="shared" si="36"/>
        <v>0</v>
      </c>
      <c r="GY81" s="48">
        <f t="shared" si="36"/>
        <v>0</v>
      </c>
      <c r="GZ81" s="48">
        <f t="shared" si="36"/>
        <v>0</v>
      </c>
      <c r="HA81" s="48"/>
      <c r="HB81" s="48">
        <f t="shared" si="37"/>
        <v>0</v>
      </c>
      <c r="HC81" s="48">
        <f t="shared" si="37"/>
        <v>0</v>
      </c>
      <c r="HD81" s="48">
        <f t="shared" si="37"/>
        <v>0</v>
      </c>
      <c r="HE81" s="48"/>
      <c r="HF81" s="48"/>
      <c r="HG81" s="48">
        <f t="shared" si="38"/>
        <v>0</v>
      </c>
      <c r="HH81" s="48">
        <f t="shared" si="38"/>
        <v>0</v>
      </c>
      <c r="HI81" s="48">
        <f t="shared" si="38"/>
        <v>0</v>
      </c>
      <c r="HJ81" s="48"/>
    </row>
    <row r="82" spans="2:218">
      <c r="B82" s="5" t="s">
        <v>8</v>
      </c>
      <c r="C82" s="48">
        <f t="shared" si="63"/>
        <v>11668.127</v>
      </c>
      <c r="D82" s="48">
        <f t="shared" si="63"/>
        <v>126.273</v>
      </c>
      <c r="E82" s="48">
        <f t="shared" si="63"/>
        <v>11806.897000000001</v>
      </c>
      <c r="F82" s="48"/>
      <c r="G82" s="48"/>
      <c r="H82" s="48">
        <f t="shared" si="63"/>
        <v>11599.63</v>
      </c>
      <c r="I82" s="48">
        <f t="shared" si="63"/>
        <v>53.612000000000002</v>
      </c>
      <c r="J82" s="48">
        <f t="shared" si="63"/>
        <v>11665.739</v>
      </c>
      <c r="K82" s="48"/>
      <c r="L82" s="48">
        <f t="shared" si="63"/>
        <v>11668.127</v>
      </c>
      <c r="M82" s="48">
        <f t="shared" si="63"/>
        <v>126.273</v>
      </c>
      <c r="N82" s="48">
        <f t="shared" si="63"/>
        <v>11806.897000000001</v>
      </c>
      <c r="O82" s="48"/>
      <c r="P82" s="48"/>
      <c r="Q82" s="48">
        <f t="shared" si="63"/>
        <v>11599.63</v>
      </c>
      <c r="R82" s="48">
        <f t="shared" si="63"/>
        <v>53.612000000000002</v>
      </c>
      <c r="S82" s="48">
        <f t="shared" si="63"/>
        <v>11665.739</v>
      </c>
      <c r="T82" s="48"/>
      <c r="U82" s="48">
        <f t="shared" si="63"/>
        <v>5955.9390000000003</v>
      </c>
      <c r="V82" s="48">
        <f t="shared" si="63"/>
        <v>85.73</v>
      </c>
      <c r="W82" s="48">
        <f t="shared" si="63"/>
        <v>6041.6689999999999</v>
      </c>
      <c r="X82" s="48"/>
      <c r="Y82" s="48"/>
      <c r="Z82" s="48">
        <f t="shared" si="63"/>
        <v>5909.3339999999998</v>
      </c>
      <c r="AA82" s="48">
        <f t="shared" si="63"/>
        <v>33.491</v>
      </c>
      <c r="AB82" s="48">
        <f t="shared" si="63"/>
        <v>5942.8249999999998</v>
      </c>
      <c r="AC82" s="48"/>
      <c r="AD82" s="48">
        <f t="shared" si="63"/>
        <v>180.20099999999999</v>
      </c>
      <c r="AE82" s="48">
        <f t="shared" si="63"/>
        <v>2.7549999999999999</v>
      </c>
      <c r="AF82" s="48">
        <f t="shared" si="63"/>
        <v>182.95599999999999</v>
      </c>
      <c r="AG82" s="48"/>
      <c r="AH82" s="48"/>
      <c r="AI82" s="48">
        <f t="shared" si="63"/>
        <v>178.68700000000001</v>
      </c>
      <c r="AJ82" s="48">
        <f t="shared" si="63"/>
        <v>1.099</v>
      </c>
      <c r="AK82" s="48">
        <f t="shared" si="63"/>
        <v>179.786</v>
      </c>
      <c r="AL82" s="48"/>
      <c r="AM82" s="48">
        <f t="shared" si="63"/>
        <v>5176.0529999999999</v>
      </c>
      <c r="AN82" s="48">
        <f t="shared" si="63"/>
        <v>79.135999999999996</v>
      </c>
      <c r="AO82" s="48">
        <f t="shared" si="63"/>
        <v>5255.1890000000003</v>
      </c>
      <c r="AP82" s="48"/>
      <c r="AQ82" s="48"/>
      <c r="AR82" s="48">
        <f t="shared" si="63"/>
        <v>5133.067</v>
      </c>
      <c r="AS82" s="48">
        <f t="shared" si="63"/>
        <v>31.581</v>
      </c>
      <c r="AT82" s="48">
        <f t="shared" si="63"/>
        <v>5164.6480000000001</v>
      </c>
      <c r="AU82" s="48"/>
      <c r="AV82" s="48">
        <f t="shared" si="63"/>
        <v>33.031999999999996</v>
      </c>
      <c r="AW82" s="48">
        <f t="shared" si="63"/>
        <v>0</v>
      </c>
      <c r="AX82" s="48">
        <f t="shared" si="63"/>
        <v>33.031999999999996</v>
      </c>
      <c r="AY82" s="48"/>
      <c r="AZ82" s="48"/>
      <c r="BA82" s="48">
        <f t="shared" si="63"/>
        <v>33.031999999999996</v>
      </c>
      <c r="BB82" s="48">
        <f t="shared" si="63"/>
        <v>0</v>
      </c>
      <c r="BC82" s="48">
        <f t="shared" si="63"/>
        <v>33.031999999999996</v>
      </c>
      <c r="BD82" s="48"/>
      <c r="BE82" s="48">
        <f t="shared" si="63"/>
        <v>217.584</v>
      </c>
      <c r="BF82" s="48">
        <f t="shared" si="63"/>
        <v>1.393</v>
      </c>
      <c r="BG82" s="48">
        <f t="shared" si="63"/>
        <v>218.977</v>
      </c>
      <c r="BH82" s="48"/>
      <c r="BI82" s="48"/>
      <c r="BJ82" s="48">
        <f t="shared" si="63"/>
        <v>216.82</v>
      </c>
      <c r="BK82" s="48">
        <f t="shared" si="63"/>
        <v>0.29399999999999998</v>
      </c>
      <c r="BL82" s="48">
        <f t="shared" si="63"/>
        <v>217.114</v>
      </c>
      <c r="BM82" s="48"/>
      <c r="BN82" s="48">
        <f t="shared" si="63"/>
        <v>382.101</v>
      </c>
      <c r="BO82" s="48">
        <f t="shared" si="63"/>
        <v>2.4460000000000002</v>
      </c>
      <c r="BP82" s="48">
        <f t="shared" si="63"/>
        <v>384.54700000000003</v>
      </c>
      <c r="BQ82" s="48"/>
      <c r="BR82" s="48"/>
      <c r="BS82" s="48">
        <f t="shared" si="63"/>
        <v>380.76</v>
      </c>
      <c r="BT82" s="48">
        <f t="shared" si="63"/>
        <v>0.51700000000000002</v>
      </c>
      <c r="BU82" s="48">
        <f t="shared" si="63"/>
        <v>381.27699999999999</v>
      </c>
      <c r="BV82" s="48"/>
      <c r="BW82" s="48">
        <f t="shared" si="63"/>
        <v>4817.0919999999996</v>
      </c>
      <c r="BX82" s="48">
        <f t="shared" si="63"/>
        <v>37.615000000000002</v>
      </c>
      <c r="BY82" s="48">
        <f t="shared" si="63"/>
        <v>4854.7070000000003</v>
      </c>
      <c r="BZ82" s="48"/>
      <c r="CA82" s="48"/>
      <c r="CB82" s="48">
        <f t="shared" si="63"/>
        <v>4797.701</v>
      </c>
      <c r="CC82" s="48">
        <f t="shared" si="63"/>
        <v>18.628</v>
      </c>
      <c r="CD82" s="48">
        <f t="shared" si="63"/>
        <v>4816.3289999999997</v>
      </c>
      <c r="CE82" s="48"/>
      <c r="CF82" s="48">
        <f t="shared" si="63"/>
        <v>4769.4920000000002</v>
      </c>
      <c r="CG82" s="48">
        <f t="shared" si="63"/>
        <v>37.615000000000002</v>
      </c>
      <c r="CH82" s="48">
        <f t="shared" si="63"/>
        <v>4807.107</v>
      </c>
      <c r="CI82" s="48"/>
      <c r="CJ82" s="48"/>
      <c r="CK82" s="48">
        <f t="shared" si="63"/>
        <v>4750.1009999999997</v>
      </c>
      <c r="CL82" s="48">
        <f t="shared" si="63"/>
        <v>18.628</v>
      </c>
      <c r="CM82" s="48">
        <f t="shared" si="63"/>
        <v>4768.7290000000003</v>
      </c>
      <c r="CN82" s="48"/>
      <c r="CO82" s="48">
        <f t="shared" si="63"/>
        <v>1969.6579999999999</v>
      </c>
      <c r="CP82" s="48">
        <f t="shared" si="63"/>
        <v>15.371</v>
      </c>
      <c r="CQ82" s="48">
        <f t="shared" si="63"/>
        <v>1985.029</v>
      </c>
      <c r="CR82" s="48"/>
      <c r="CS82" s="48"/>
      <c r="CT82" s="48">
        <f t="shared" si="63"/>
        <v>1961.6189999999999</v>
      </c>
      <c r="CU82" s="48">
        <f t="shared" si="62"/>
        <v>7.5549999999999997</v>
      </c>
      <c r="CV82" s="48">
        <f t="shared" si="62"/>
        <v>1969.174</v>
      </c>
      <c r="CW82" s="48"/>
      <c r="CX82" s="48">
        <f t="shared" si="62"/>
        <v>2261.3510000000001</v>
      </c>
      <c r="CY82" s="48">
        <f t="shared" si="62"/>
        <v>17.646999999999998</v>
      </c>
      <c r="CZ82" s="48">
        <f t="shared" si="62"/>
        <v>2278.998</v>
      </c>
      <c r="DA82" s="48"/>
      <c r="DB82" s="48"/>
      <c r="DC82" s="48">
        <f t="shared" si="62"/>
        <v>2252.2040000000002</v>
      </c>
      <c r="DD82" s="48">
        <f t="shared" si="62"/>
        <v>8.6739999999999995</v>
      </c>
      <c r="DE82" s="48">
        <f t="shared" si="62"/>
        <v>2260.8780000000002</v>
      </c>
      <c r="DF82" s="48"/>
      <c r="DG82" s="48">
        <f t="shared" si="62"/>
        <v>538.48299999999995</v>
      </c>
      <c r="DH82" s="48">
        <f t="shared" si="62"/>
        <v>4.5970000000000004</v>
      </c>
      <c r="DI82" s="48">
        <f t="shared" si="62"/>
        <v>543.08000000000004</v>
      </c>
      <c r="DJ82" s="48"/>
      <c r="DK82" s="48"/>
      <c r="DL82" s="48">
        <f t="shared" si="62"/>
        <v>536.27800000000002</v>
      </c>
      <c r="DM82" s="48">
        <f t="shared" si="62"/>
        <v>2.399</v>
      </c>
      <c r="DN82" s="48">
        <f t="shared" si="62"/>
        <v>538.67700000000002</v>
      </c>
      <c r="DO82" s="48"/>
      <c r="DP82" s="48">
        <f t="shared" si="62"/>
        <v>47.6</v>
      </c>
      <c r="DQ82" s="48">
        <f t="shared" si="62"/>
        <v>0</v>
      </c>
      <c r="DR82" s="48">
        <f t="shared" si="62"/>
        <v>47.6</v>
      </c>
      <c r="DS82" s="48"/>
      <c r="DT82" s="48"/>
      <c r="DU82" s="48">
        <f t="shared" si="62"/>
        <v>47.6</v>
      </c>
      <c r="DV82" s="48">
        <f t="shared" si="62"/>
        <v>0</v>
      </c>
      <c r="DW82" s="48">
        <f t="shared" si="62"/>
        <v>47.6</v>
      </c>
      <c r="DX82" s="48"/>
      <c r="DY82" s="48">
        <f t="shared" si="62"/>
        <v>0</v>
      </c>
      <c r="DZ82" s="48">
        <f t="shared" si="62"/>
        <v>0</v>
      </c>
      <c r="EA82" s="48">
        <f t="shared" si="62"/>
        <v>239.1</v>
      </c>
      <c r="EB82" s="48"/>
      <c r="EC82" s="48"/>
      <c r="ED82" s="48">
        <f t="shared" si="62"/>
        <v>0</v>
      </c>
      <c r="EE82" s="48">
        <f t="shared" si="62"/>
        <v>0</v>
      </c>
      <c r="EF82" s="48">
        <f t="shared" si="62"/>
        <v>235.18100000000001</v>
      </c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>
        <f t="shared" si="25"/>
        <v>671.404</v>
      </c>
      <c r="FA82" s="48">
        <f t="shared" si="25"/>
        <v>1.7000000000000001E-2</v>
      </c>
      <c r="FB82" s="48">
        <f t="shared" si="25"/>
        <v>671.42100000000005</v>
      </c>
      <c r="FC82" s="48"/>
      <c r="FD82" s="48"/>
      <c r="FE82" s="48">
        <f t="shared" si="26"/>
        <v>671.404</v>
      </c>
      <c r="FF82" s="48">
        <f t="shared" si="26"/>
        <v>0</v>
      </c>
      <c r="FG82" s="48">
        <f t="shared" si="26"/>
        <v>671.404</v>
      </c>
      <c r="FH82" s="48"/>
      <c r="FI82" s="48">
        <f t="shared" si="27"/>
        <v>0</v>
      </c>
      <c r="FJ82" s="48">
        <f t="shared" si="27"/>
        <v>0</v>
      </c>
      <c r="FK82" s="48">
        <f t="shared" si="27"/>
        <v>0</v>
      </c>
      <c r="FL82" s="48"/>
      <c r="FM82" s="48"/>
      <c r="FN82" s="48">
        <f t="shared" si="28"/>
        <v>0</v>
      </c>
      <c r="FO82" s="48">
        <f t="shared" si="28"/>
        <v>0</v>
      </c>
      <c r="FP82" s="48">
        <f t="shared" si="28"/>
        <v>0</v>
      </c>
      <c r="FQ82" s="48"/>
      <c r="FR82" s="48">
        <f t="shared" si="29"/>
        <v>0</v>
      </c>
      <c r="FS82" s="48">
        <f t="shared" si="29"/>
        <v>0</v>
      </c>
      <c r="FT82" s="48">
        <f t="shared" si="29"/>
        <v>0</v>
      </c>
      <c r="FU82" s="48"/>
      <c r="FV82" s="48"/>
      <c r="FW82" s="48">
        <f t="shared" si="30"/>
        <v>0</v>
      </c>
      <c r="FX82" s="48">
        <f t="shared" si="30"/>
        <v>0</v>
      </c>
      <c r="FY82" s="48">
        <f t="shared" si="30"/>
        <v>0</v>
      </c>
      <c r="FZ82" s="48"/>
      <c r="GA82" s="48">
        <f t="shared" si="31"/>
        <v>0</v>
      </c>
      <c r="GB82" s="48">
        <f t="shared" si="31"/>
        <v>0</v>
      </c>
      <c r="GC82" s="48">
        <f t="shared" si="31"/>
        <v>0</v>
      </c>
      <c r="GD82" s="48"/>
      <c r="GE82" s="48"/>
      <c r="GF82" s="48">
        <f t="shared" si="32"/>
        <v>0</v>
      </c>
      <c r="GG82" s="48">
        <f t="shared" si="32"/>
        <v>0</v>
      </c>
      <c r="GH82" s="48">
        <f t="shared" si="32"/>
        <v>0</v>
      </c>
      <c r="GI82" s="48"/>
      <c r="GJ82" s="48">
        <f t="shared" si="33"/>
        <v>0</v>
      </c>
      <c r="GK82" s="48">
        <f t="shared" si="33"/>
        <v>0</v>
      </c>
      <c r="GL82" s="48">
        <f t="shared" si="33"/>
        <v>0</v>
      </c>
      <c r="GM82" s="48"/>
      <c r="GN82" s="48"/>
      <c r="GO82" s="48">
        <f t="shared" si="34"/>
        <v>0</v>
      </c>
      <c r="GP82" s="48">
        <f t="shared" si="34"/>
        <v>0</v>
      </c>
      <c r="GQ82" s="48">
        <f t="shared" si="34"/>
        <v>0</v>
      </c>
      <c r="GR82" s="48"/>
      <c r="GS82" s="48">
        <f t="shared" si="35"/>
        <v>0</v>
      </c>
      <c r="GT82" s="48">
        <f t="shared" si="35"/>
        <v>0</v>
      </c>
      <c r="GU82" s="48">
        <f t="shared" si="35"/>
        <v>0</v>
      </c>
      <c r="GV82" s="48"/>
      <c r="GW82" s="48"/>
      <c r="GX82" s="48">
        <f t="shared" si="36"/>
        <v>0</v>
      </c>
      <c r="GY82" s="48">
        <f t="shared" si="36"/>
        <v>0</v>
      </c>
      <c r="GZ82" s="48">
        <f t="shared" si="36"/>
        <v>0</v>
      </c>
      <c r="HA82" s="48"/>
      <c r="HB82" s="48">
        <f t="shared" si="37"/>
        <v>0</v>
      </c>
      <c r="HC82" s="48">
        <f t="shared" si="37"/>
        <v>0</v>
      </c>
      <c r="HD82" s="48">
        <f t="shared" si="37"/>
        <v>0</v>
      </c>
      <c r="HE82" s="48"/>
      <c r="HF82" s="48"/>
      <c r="HG82" s="48">
        <f t="shared" si="38"/>
        <v>0</v>
      </c>
      <c r="HH82" s="48">
        <f t="shared" si="38"/>
        <v>0</v>
      </c>
      <c r="HI82" s="48">
        <f t="shared" si="38"/>
        <v>0</v>
      </c>
      <c r="HJ82" s="48"/>
    </row>
    <row r="83" spans="2:218">
      <c r="B83" s="5" t="s">
        <v>30</v>
      </c>
      <c r="C83" s="48">
        <f t="shared" si="63"/>
        <v>16652.148000000001</v>
      </c>
      <c r="D83" s="48">
        <f t="shared" si="63"/>
        <v>347.53699999999998</v>
      </c>
      <c r="E83" s="48">
        <f t="shared" si="63"/>
        <v>17012.846000000001</v>
      </c>
      <c r="F83" s="48"/>
      <c r="G83" s="48"/>
      <c r="H83" s="48">
        <f t="shared" si="63"/>
        <v>16490.789000000001</v>
      </c>
      <c r="I83" s="48">
        <f t="shared" si="63"/>
        <v>119.15600000000001</v>
      </c>
      <c r="J83" s="48">
        <f t="shared" si="63"/>
        <v>16623.106</v>
      </c>
      <c r="K83" s="48"/>
      <c r="L83" s="48">
        <f t="shared" si="63"/>
        <v>16652.148000000001</v>
      </c>
      <c r="M83" s="48">
        <f t="shared" si="63"/>
        <v>347.53699999999998</v>
      </c>
      <c r="N83" s="48">
        <f t="shared" si="63"/>
        <v>17012.846000000001</v>
      </c>
      <c r="O83" s="48"/>
      <c r="P83" s="48"/>
      <c r="Q83" s="48">
        <f t="shared" si="63"/>
        <v>16490.789000000001</v>
      </c>
      <c r="R83" s="48">
        <f t="shared" si="63"/>
        <v>119.15600000000001</v>
      </c>
      <c r="S83" s="48">
        <f t="shared" si="63"/>
        <v>16623.106</v>
      </c>
      <c r="T83" s="48"/>
      <c r="U83" s="48">
        <f t="shared" si="63"/>
        <v>7129.3729999999996</v>
      </c>
      <c r="V83" s="48">
        <f t="shared" si="63"/>
        <v>209.46799999999999</v>
      </c>
      <c r="W83" s="48">
        <f t="shared" si="63"/>
        <v>7338.8410000000003</v>
      </c>
      <c r="X83" s="48"/>
      <c r="Y83" s="48"/>
      <c r="Z83" s="48">
        <f t="shared" si="63"/>
        <v>7007.0290000000005</v>
      </c>
      <c r="AA83" s="48">
        <f t="shared" si="63"/>
        <v>77.406000000000006</v>
      </c>
      <c r="AB83" s="48">
        <f t="shared" si="63"/>
        <v>7084.4350000000004</v>
      </c>
      <c r="AC83" s="48"/>
      <c r="AD83" s="48">
        <f t="shared" si="63"/>
        <v>195.29300000000001</v>
      </c>
      <c r="AE83" s="48">
        <f t="shared" si="63"/>
        <v>6.4450000000000003</v>
      </c>
      <c r="AF83" s="48">
        <f t="shared" si="63"/>
        <v>201.738</v>
      </c>
      <c r="AG83" s="48"/>
      <c r="AH83" s="48"/>
      <c r="AI83" s="48">
        <f t="shared" si="63"/>
        <v>191.36199999999999</v>
      </c>
      <c r="AJ83" s="48">
        <f t="shared" si="63"/>
        <v>2.38</v>
      </c>
      <c r="AK83" s="48">
        <f t="shared" si="63"/>
        <v>193.74199999999999</v>
      </c>
      <c r="AL83" s="48"/>
      <c r="AM83" s="48">
        <f t="shared" si="63"/>
        <v>5591.2659999999996</v>
      </c>
      <c r="AN83" s="48">
        <f t="shared" si="63"/>
        <v>184.517</v>
      </c>
      <c r="AO83" s="48">
        <f t="shared" si="63"/>
        <v>5775.7830000000004</v>
      </c>
      <c r="AP83" s="48"/>
      <c r="AQ83" s="48"/>
      <c r="AR83" s="48">
        <f t="shared" si="63"/>
        <v>5478.7219999999998</v>
      </c>
      <c r="AS83" s="48">
        <f t="shared" si="63"/>
        <v>68.132000000000005</v>
      </c>
      <c r="AT83" s="48">
        <f t="shared" si="63"/>
        <v>5546.8540000000003</v>
      </c>
      <c r="AU83" s="48"/>
      <c r="AV83" s="48">
        <f t="shared" si="63"/>
        <v>31.747</v>
      </c>
      <c r="AW83" s="48">
        <f t="shared" si="63"/>
        <v>0</v>
      </c>
      <c r="AX83" s="48">
        <f t="shared" si="63"/>
        <v>31.747</v>
      </c>
      <c r="AY83" s="48"/>
      <c r="AZ83" s="48"/>
      <c r="BA83" s="48">
        <f t="shared" si="63"/>
        <v>28.326000000000001</v>
      </c>
      <c r="BB83" s="48">
        <f t="shared" si="63"/>
        <v>0</v>
      </c>
      <c r="BC83" s="48">
        <f t="shared" si="63"/>
        <v>28.326000000000001</v>
      </c>
      <c r="BD83" s="48"/>
      <c r="BE83" s="48">
        <f t="shared" si="63"/>
        <v>483.60300000000001</v>
      </c>
      <c r="BF83" s="48">
        <f t="shared" si="63"/>
        <v>11.840999999999999</v>
      </c>
      <c r="BG83" s="48">
        <f t="shared" si="63"/>
        <v>495.44400000000002</v>
      </c>
      <c r="BH83" s="48"/>
      <c r="BI83" s="48"/>
      <c r="BJ83" s="48">
        <f t="shared" si="63"/>
        <v>481.48899999999998</v>
      </c>
      <c r="BK83" s="48">
        <f t="shared" si="63"/>
        <v>2.4830000000000001</v>
      </c>
      <c r="BL83" s="48">
        <f t="shared" si="63"/>
        <v>483.97199999999998</v>
      </c>
      <c r="BM83" s="48"/>
      <c r="BN83" s="48">
        <f t="shared" si="63"/>
        <v>859.21100000000001</v>
      </c>
      <c r="BO83" s="48">
        <f t="shared" si="63"/>
        <v>6.665</v>
      </c>
      <c r="BP83" s="48">
        <f t="shared" si="63"/>
        <v>865.87599999999998</v>
      </c>
      <c r="BQ83" s="48"/>
      <c r="BR83" s="48"/>
      <c r="BS83" s="48">
        <f t="shared" si="63"/>
        <v>855.45600000000002</v>
      </c>
      <c r="BT83" s="48">
        <f t="shared" si="63"/>
        <v>4.4109999999999996</v>
      </c>
      <c r="BU83" s="48">
        <f t="shared" si="63"/>
        <v>859.86699999999996</v>
      </c>
      <c r="BV83" s="48"/>
      <c r="BW83" s="48">
        <f t="shared" si="63"/>
        <v>8133.3289999999997</v>
      </c>
      <c r="BX83" s="48">
        <f t="shared" si="63"/>
        <v>127.754</v>
      </c>
      <c r="BY83" s="48">
        <f t="shared" si="63"/>
        <v>8261.0830000000005</v>
      </c>
      <c r="BZ83" s="48"/>
      <c r="CA83" s="48"/>
      <c r="CB83" s="48">
        <f t="shared" si="63"/>
        <v>8098.1090000000004</v>
      </c>
      <c r="CC83" s="48">
        <f t="shared" si="63"/>
        <v>39.164999999999999</v>
      </c>
      <c r="CD83" s="48">
        <f t="shared" si="63"/>
        <v>8137.2740000000003</v>
      </c>
      <c r="CE83" s="48"/>
      <c r="CF83" s="48">
        <f t="shared" si="63"/>
        <v>8066.7640000000001</v>
      </c>
      <c r="CG83" s="48">
        <f t="shared" si="63"/>
        <v>127.754</v>
      </c>
      <c r="CH83" s="48">
        <f t="shared" si="63"/>
        <v>8194.518</v>
      </c>
      <c r="CI83" s="48"/>
      <c r="CJ83" s="48"/>
      <c r="CK83" s="48">
        <f t="shared" si="63"/>
        <v>8031.5439999999999</v>
      </c>
      <c r="CL83" s="48">
        <f t="shared" si="63"/>
        <v>39.164999999999999</v>
      </c>
      <c r="CM83" s="48">
        <f t="shared" si="63"/>
        <v>8070.7089999999998</v>
      </c>
      <c r="CN83" s="48"/>
      <c r="CO83" s="48">
        <f t="shared" si="63"/>
        <v>3604.32</v>
      </c>
      <c r="CP83" s="48">
        <f t="shared" si="63"/>
        <v>64.429000000000002</v>
      </c>
      <c r="CQ83" s="48">
        <f t="shared" si="63"/>
        <v>3668.7489999999998</v>
      </c>
      <c r="CR83" s="48"/>
      <c r="CS83" s="48"/>
      <c r="CT83" s="48">
        <f t="shared" si="63"/>
        <v>3588.5830000000001</v>
      </c>
      <c r="CU83" s="48">
        <f t="shared" si="62"/>
        <v>19.789000000000001</v>
      </c>
      <c r="CV83" s="48">
        <f t="shared" si="62"/>
        <v>3608.3719999999998</v>
      </c>
      <c r="CW83" s="48"/>
      <c r="CX83" s="48">
        <f t="shared" si="62"/>
        <v>3342.9929999999999</v>
      </c>
      <c r="CY83" s="48">
        <f t="shared" si="62"/>
        <v>45.595999999999997</v>
      </c>
      <c r="CZ83" s="48">
        <f t="shared" si="62"/>
        <v>3388.5889999999999</v>
      </c>
      <c r="DA83" s="48"/>
      <c r="DB83" s="48"/>
      <c r="DC83" s="48">
        <f t="shared" si="62"/>
        <v>3328.3969999999999</v>
      </c>
      <c r="DD83" s="48">
        <f t="shared" si="62"/>
        <v>14.005000000000001</v>
      </c>
      <c r="DE83" s="48">
        <f t="shared" si="62"/>
        <v>3342.402</v>
      </c>
      <c r="DF83" s="48"/>
      <c r="DG83" s="48">
        <f t="shared" si="62"/>
        <v>1119.451</v>
      </c>
      <c r="DH83" s="48">
        <f t="shared" si="62"/>
        <v>17.728999999999999</v>
      </c>
      <c r="DI83" s="48">
        <f t="shared" si="62"/>
        <v>1137.18</v>
      </c>
      <c r="DJ83" s="48"/>
      <c r="DK83" s="48"/>
      <c r="DL83" s="48">
        <f t="shared" si="62"/>
        <v>1114.5640000000001</v>
      </c>
      <c r="DM83" s="48">
        <f t="shared" si="62"/>
        <v>5.3710000000000004</v>
      </c>
      <c r="DN83" s="48">
        <f t="shared" si="62"/>
        <v>1119.9349999999999</v>
      </c>
      <c r="DO83" s="48"/>
      <c r="DP83" s="48">
        <f t="shared" si="62"/>
        <v>66.564999999999998</v>
      </c>
      <c r="DQ83" s="48">
        <f t="shared" si="62"/>
        <v>0</v>
      </c>
      <c r="DR83" s="48">
        <f t="shared" si="62"/>
        <v>66.564999999999998</v>
      </c>
      <c r="DS83" s="48"/>
      <c r="DT83" s="48"/>
      <c r="DU83" s="48">
        <f t="shared" si="62"/>
        <v>66.564999999999998</v>
      </c>
      <c r="DV83" s="48">
        <f t="shared" si="62"/>
        <v>0</v>
      </c>
      <c r="DW83" s="48">
        <f t="shared" si="62"/>
        <v>66.564999999999998</v>
      </c>
      <c r="DX83" s="48"/>
      <c r="DY83" s="48">
        <f t="shared" si="62"/>
        <v>0</v>
      </c>
      <c r="DZ83" s="48">
        <f t="shared" si="62"/>
        <v>0</v>
      </c>
      <c r="EA83" s="48">
        <f t="shared" si="62"/>
        <v>203.11199999999999</v>
      </c>
      <c r="EB83" s="48"/>
      <c r="EC83" s="48"/>
      <c r="ED83" s="48">
        <f t="shared" si="62"/>
        <v>0</v>
      </c>
      <c r="EE83" s="48">
        <f t="shared" si="62"/>
        <v>0</v>
      </c>
      <c r="EF83" s="48">
        <f t="shared" si="62"/>
        <v>191.58699999999999</v>
      </c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>
        <f t="shared" si="25"/>
        <v>1209.81</v>
      </c>
      <c r="FA83" s="48">
        <f t="shared" si="25"/>
        <v>0</v>
      </c>
      <c r="FB83" s="48">
        <f t="shared" si="25"/>
        <v>1209.81</v>
      </c>
      <c r="FC83" s="48"/>
      <c r="FD83" s="48"/>
      <c r="FE83" s="48">
        <f t="shared" si="26"/>
        <v>1209.81</v>
      </c>
      <c r="FF83" s="48">
        <f t="shared" si="26"/>
        <v>0</v>
      </c>
      <c r="FG83" s="48">
        <f t="shared" si="26"/>
        <v>1209.81</v>
      </c>
      <c r="FH83" s="48"/>
      <c r="FI83" s="48">
        <f t="shared" si="27"/>
        <v>0</v>
      </c>
      <c r="FJ83" s="48">
        <f t="shared" si="27"/>
        <v>0</v>
      </c>
      <c r="FK83" s="48">
        <f t="shared" si="27"/>
        <v>0</v>
      </c>
      <c r="FL83" s="48"/>
      <c r="FM83" s="48"/>
      <c r="FN83" s="48">
        <f t="shared" si="28"/>
        <v>0</v>
      </c>
      <c r="FO83" s="48">
        <f t="shared" si="28"/>
        <v>0</v>
      </c>
      <c r="FP83" s="48">
        <f t="shared" si="28"/>
        <v>0</v>
      </c>
      <c r="FQ83" s="48"/>
      <c r="FR83" s="48">
        <f t="shared" si="29"/>
        <v>0</v>
      </c>
      <c r="FS83" s="48">
        <f t="shared" si="29"/>
        <v>0</v>
      </c>
      <c r="FT83" s="48">
        <f t="shared" si="29"/>
        <v>0</v>
      </c>
      <c r="FU83" s="48"/>
      <c r="FV83" s="48"/>
      <c r="FW83" s="48">
        <f t="shared" si="30"/>
        <v>0</v>
      </c>
      <c r="FX83" s="48">
        <f t="shared" si="30"/>
        <v>0</v>
      </c>
      <c r="FY83" s="48">
        <f t="shared" si="30"/>
        <v>0</v>
      </c>
      <c r="FZ83" s="48"/>
      <c r="GA83" s="48">
        <f t="shared" si="31"/>
        <v>0</v>
      </c>
      <c r="GB83" s="48">
        <f t="shared" si="31"/>
        <v>0</v>
      </c>
      <c r="GC83" s="48">
        <f t="shared" si="31"/>
        <v>0</v>
      </c>
      <c r="GD83" s="48"/>
      <c r="GE83" s="48"/>
      <c r="GF83" s="48">
        <f t="shared" si="32"/>
        <v>0</v>
      </c>
      <c r="GG83" s="48">
        <f t="shared" si="32"/>
        <v>0</v>
      </c>
      <c r="GH83" s="48">
        <f t="shared" si="32"/>
        <v>0</v>
      </c>
      <c r="GI83" s="48"/>
      <c r="GJ83" s="48">
        <f t="shared" si="33"/>
        <v>0</v>
      </c>
      <c r="GK83" s="48">
        <f t="shared" si="33"/>
        <v>0</v>
      </c>
      <c r="GL83" s="48">
        <f t="shared" si="33"/>
        <v>0</v>
      </c>
      <c r="GM83" s="48"/>
      <c r="GN83" s="48"/>
      <c r="GO83" s="48">
        <f t="shared" si="34"/>
        <v>0</v>
      </c>
      <c r="GP83" s="48">
        <f t="shared" si="34"/>
        <v>0</v>
      </c>
      <c r="GQ83" s="48">
        <f t="shared" si="34"/>
        <v>0</v>
      </c>
      <c r="GR83" s="48"/>
      <c r="GS83" s="48">
        <f t="shared" si="35"/>
        <v>0</v>
      </c>
      <c r="GT83" s="48">
        <f t="shared" si="35"/>
        <v>0</v>
      </c>
      <c r="GU83" s="48">
        <f t="shared" si="35"/>
        <v>0</v>
      </c>
      <c r="GV83" s="48"/>
      <c r="GW83" s="48"/>
      <c r="GX83" s="48">
        <f t="shared" si="36"/>
        <v>0</v>
      </c>
      <c r="GY83" s="48">
        <f t="shared" si="36"/>
        <v>0</v>
      </c>
      <c r="GZ83" s="48">
        <f t="shared" si="36"/>
        <v>0</v>
      </c>
      <c r="HA83" s="48"/>
      <c r="HB83" s="48">
        <f t="shared" si="37"/>
        <v>0</v>
      </c>
      <c r="HC83" s="48">
        <f t="shared" si="37"/>
        <v>0</v>
      </c>
      <c r="HD83" s="48">
        <f t="shared" si="37"/>
        <v>0</v>
      </c>
      <c r="HE83" s="48"/>
      <c r="HF83" s="48"/>
      <c r="HG83" s="48">
        <f t="shared" si="38"/>
        <v>0</v>
      </c>
      <c r="HH83" s="48">
        <f t="shared" si="38"/>
        <v>0</v>
      </c>
      <c r="HI83" s="48">
        <f t="shared" si="38"/>
        <v>0</v>
      </c>
      <c r="HJ83" s="48"/>
    </row>
    <row r="84" spans="2:218">
      <c r="B84" s="5" t="s">
        <v>20</v>
      </c>
      <c r="C84" s="48">
        <f t="shared" si="63"/>
        <v>16830.62</v>
      </c>
      <c r="D84" s="48">
        <f t="shared" si="63"/>
        <v>266.93200000000002</v>
      </c>
      <c r="E84" s="48">
        <f t="shared" si="63"/>
        <v>17112.038</v>
      </c>
      <c r="F84" s="48"/>
      <c r="G84" s="48"/>
      <c r="H84" s="48">
        <f t="shared" si="63"/>
        <v>16705.405999999999</v>
      </c>
      <c r="I84" s="48">
        <f t="shared" si="63"/>
        <v>122.967</v>
      </c>
      <c r="J84" s="48">
        <f t="shared" si="63"/>
        <v>16842.859</v>
      </c>
      <c r="K84" s="48"/>
      <c r="L84" s="48">
        <f t="shared" si="63"/>
        <v>16830.62</v>
      </c>
      <c r="M84" s="48">
        <f t="shared" si="63"/>
        <v>266.93200000000002</v>
      </c>
      <c r="N84" s="48">
        <f t="shared" si="63"/>
        <v>17112.038</v>
      </c>
      <c r="O84" s="48"/>
      <c r="P84" s="48"/>
      <c r="Q84" s="48">
        <f t="shared" si="63"/>
        <v>16705.405999999999</v>
      </c>
      <c r="R84" s="48">
        <f t="shared" si="63"/>
        <v>122.967</v>
      </c>
      <c r="S84" s="48">
        <f t="shared" si="63"/>
        <v>16842.859</v>
      </c>
      <c r="T84" s="48"/>
      <c r="U84" s="48">
        <f t="shared" si="63"/>
        <v>6826.9070000000002</v>
      </c>
      <c r="V84" s="48">
        <f t="shared" si="63"/>
        <v>175.786</v>
      </c>
      <c r="W84" s="48">
        <f t="shared" si="63"/>
        <v>7002.6930000000002</v>
      </c>
      <c r="X84" s="48"/>
      <c r="Y84" s="48"/>
      <c r="Z84" s="48">
        <f t="shared" si="63"/>
        <v>6747.5820000000003</v>
      </c>
      <c r="AA84" s="48">
        <f t="shared" si="63"/>
        <v>75.388000000000005</v>
      </c>
      <c r="AB84" s="48">
        <f t="shared" si="63"/>
        <v>6822.97</v>
      </c>
      <c r="AC84" s="48"/>
      <c r="AD84" s="48">
        <f t="shared" si="63"/>
        <v>153.27600000000001</v>
      </c>
      <c r="AE84" s="48">
        <f t="shared" si="63"/>
        <v>5.1109999999999998</v>
      </c>
      <c r="AF84" s="48">
        <f t="shared" si="63"/>
        <v>158.387</v>
      </c>
      <c r="AG84" s="48"/>
      <c r="AH84" s="48"/>
      <c r="AI84" s="48">
        <f t="shared" si="63"/>
        <v>150.929</v>
      </c>
      <c r="AJ84" s="48">
        <f t="shared" si="63"/>
        <v>2.2400000000000002</v>
      </c>
      <c r="AK84" s="48">
        <f t="shared" si="63"/>
        <v>153.16900000000001</v>
      </c>
      <c r="AL84" s="48"/>
      <c r="AM84" s="48">
        <f t="shared" si="63"/>
        <v>4850.49</v>
      </c>
      <c r="AN84" s="48">
        <f t="shared" si="63"/>
        <v>161.71799999999999</v>
      </c>
      <c r="AO84" s="48">
        <f t="shared" si="63"/>
        <v>5012.2079999999996</v>
      </c>
      <c r="AP84" s="48"/>
      <c r="AQ84" s="48"/>
      <c r="AR84" s="48">
        <f t="shared" si="63"/>
        <v>4776.2</v>
      </c>
      <c r="AS84" s="48">
        <f t="shared" si="63"/>
        <v>70.903000000000006</v>
      </c>
      <c r="AT84" s="48">
        <f t="shared" si="63"/>
        <v>4847.1030000000001</v>
      </c>
      <c r="AU84" s="48"/>
      <c r="AV84" s="48">
        <f t="shared" si="63"/>
        <v>26.402999999999999</v>
      </c>
      <c r="AW84" s="48">
        <f t="shared" si="63"/>
        <v>0</v>
      </c>
      <c r="AX84" s="48">
        <f t="shared" si="63"/>
        <v>26.402999999999999</v>
      </c>
      <c r="AY84" s="48"/>
      <c r="AZ84" s="48"/>
      <c r="BA84" s="48">
        <f t="shared" si="63"/>
        <v>26.402999999999999</v>
      </c>
      <c r="BB84" s="48">
        <f t="shared" si="63"/>
        <v>0</v>
      </c>
      <c r="BC84" s="48">
        <f t="shared" si="63"/>
        <v>26.402999999999999</v>
      </c>
      <c r="BD84" s="48"/>
      <c r="BE84" s="48">
        <f t="shared" si="63"/>
        <v>371.82600000000002</v>
      </c>
      <c r="BF84" s="48">
        <f t="shared" si="63"/>
        <v>1.827</v>
      </c>
      <c r="BG84" s="48">
        <f t="shared" si="63"/>
        <v>373.65300000000002</v>
      </c>
      <c r="BH84" s="48"/>
      <c r="BI84" s="48"/>
      <c r="BJ84" s="48">
        <f t="shared" si="63"/>
        <v>371.27699999999999</v>
      </c>
      <c r="BK84" s="48">
        <f t="shared" si="63"/>
        <v>0.45800000000000002</v>
      </c>
      <c r="BL84" s="48">
        <f t="shared" si="63"/>
        <v>371.73500000000001</v>
      </c>
      <c r="BM84" s="48"/>
      <c r="BN84" s="48">
        <f t="shared" si="63"/>
        <v>1451.3150000000001</v>
      </c>
      <c r="BO84" s="48">
        <f t="shared" si="63"/>
        <v>7.13</v>
      </c>
      <c r="BP84" s="48">
        <f t="shared" si="63"/>
        <v>1458.4449999999999</v>
      </c>
      <c r="BQ84" s="48"/>
      <c r="BR84" s="48"/>
      <c r="BS84" s="48">
        <f t="shared" si="63"/>
        <v>1449.1759999999999</v>
      </c>
      <c r="BT84" s="48">
        <f t="shared" si="63"/>
        <v>1.7869999999999999</v>
      </c>
      <c r="BU84" s="48">
        <f t="shared" si="63"/>
        <v>1450.963</v>
      </c>
      <c r="BV84" s="48"/>
      <c r="BW84" s="48">
        <f t="shared" si="63"/>
        <v>9072.1669999999995</v>
      </c>
      <c r="BX84" s="48">
        <f t="shared" si="63"/>
        <v>83.718999999999994</v>
      </c>
      <c r="BY84" s="48">
        <f t="shared" si="63"/>
        <v>9155.8860000000004</v>
      </c>
      <c r="BZ84" s="48"/>
      <c r="CA84" s="48"/>
      <c r="CB84" s="48">
        <f t="shared" si="63"/>
        <v>9029.6980000000003</v>
      </c>
      <c r="CC84" s="48">
        <f t="shared" si="63"/>
        <v>44.502000000000002</v>
      </c>
      <c r="CD84" s="48">
        <f t="shared" si="63"/>
        <v>9074.2000000000007</v>
      </c>
      <c r="CE84" s="48"/>
      <c r="CF84" s="48">
        <f t="shared" si="63"/>
        <v>9005.18</v>
      </c>
      <c r="CG84" s="48">
        <f t="shared" si="63"/>
        <v>83.718999999999994</v>
      </c>
      <c r="CH84" s="48">
        <f t="shared" si="63"/>
        <v>9088.8989999999994</v>
      </c>
      <c r="CI84" s="48"/>
      <c r="CJ84" s="48"/>
      <c r="CK84" s="48">
        <f t="shared" si="63"/>
        <v>8962.7109999999993</v>
      </c>
      <c r="CL84" s="48">
        <f t="shared" si="63"/>
        <v>44.502000000000002</v>
      </c>
      <c r="CM84" s="48">
        <f t="shared" si="63"/>
        <v>9007.2129999999997</v>
      </c>
      <c r="CN84" s="48"/>
      <c r="CO84" s="48">
        <f t="shared" si="63"/>
        <v>4065.2620000000002</v>
      </c>
      <c r="CP84" s="48">
        <f t="shared" si="63"/>
        <v>37.793999999999997</v>
      </c>
      <c r="CQ84" s="48">
        <f t="shared" si="63"/>
        <v>4103.0559999999996</v>
      </c>
      <c r="CR84" s="48"/>
      <c r="CS84" s="48"/>
      <c r="CT84" s="48">
        <f t="shared" ref="CT84:DW87" si="64">CT32/1000</f>
        <v>4046.0889999999999</v>
      </c>
      <c r="CU84" s="48">
        <f t="shared" si="64"/>
        <v>20.091000000000001</v>
      </c>
      <c r="CV84" s="48">
        <f t="shared" si="64"/>
        <v>4066.18</v>
      </c>
      <c r="CW84" s="48"/>
      <c r="CX84" s="48">
        <f t="shared" si="64"/>
        <v>2950.2959999999998</v>
      </c>
      <c r="CY84" s="48">
        <f t="shared" si="64"/>
        <v>27.428000000000001</v>
      </c>
      <c r="CZ84" s="48">
        <f t="shared" si="64"/>
        <v>2977.7240000000002</v>
      </c>
      <c r="DA84" s="48"/>
      <c r="DB84" s="48"/>
      <c r="DC84" s="48">
        <f t="shared" si="64"/>
        <v>2936.3820000000001</v>
      </c>
      <c r="DD84" s="48">
        <f t="shared" si="64"/>
        <v>14.579000000000001</v>
      </c>
      <c r="DE84" s="48">
        <f t="shared" si="64"/>
        <v>2950.9609999999998</v>
      </c>
      <c r="DF84" s="48"/>
      <c r="DG84" s="48">
        <f t="shared" si="64"/>
        <v>1989.6220000000001</v>
      </c>
      <c r="DH84" s="48">
        <f t="shared" si="64"/>
        <v>18.497</v>
      </c>
      <c r="DI84" s="48">
        <f t="shared" si="64"/>
        <v>2008.1189999999999</v>
      </c>
      <c r="DJ84" s="48"/>
      <c r="DK84" s="48"/>
      <c r="DL84" s="48">
        <f t="shared" si="64"/>
        <v>1980.24</v>
      </c>
      <c r="DM84" s="48">
        <f t="shared" si="64"/>
        <v>9.8320000000000007</v>
      </c>
      <c r="DN84" s="48">
        <f t="shared" si="64"/>
        <v>1990.0719999999999</v>
      </c>
      <c r="DO84" s="48"/>
      <c r="DP84" s="48">
        <f t="shared" si="64"/>
        <v>66.986999999999995</v>
      </c>
      <c r="DQ84" s="48">
        <f t="shared" si="64"/>
        <v>0</v>
      </c>
      <c r="DR84" s="48">
        <f t="shared" si="64"/>
        <v>66.986999999999995</v>
      </c>
      <c r="DS84" s="48"/>
      <c r="DT84" s="48"/>
      <c r="DU84" s="48">
        <f t="shared" si="64"/>
        <v>66.986999999999995</v>
      </c>
      <c r="DV84" s="48">
        <f t="shared" si="64"/>
        <v>0</v>
      </c>
      <c r="DW84" s="48">
        <f t="shared" si="64"/>
        <v>66.986999999999995</v>
      </c>
      <c r="DX84" s="48"/>
      <c r="DY84" s="48">
        <f t="shared" si="62"/>
        <v>0</v>
      </c>
      <c r="DZ84" s="48">
        <f t="shared" si="62"/>
        <v>0</v>
      </c>
      <c r="EA84" s="48">
        <f t="shared" si="62"/>
        <v>160.72300000000001</v>
      </c>
      <c r="EB84" s="48"/>
      <c r="EC84" s="48"/>
      <c r="ED84" s="48">
        <f t="shared" si="62"/>
        <v>0</v>
      </c>
      <c r="EE84" s="48">
        <f t="shared" si="62"/>
        <v>0</v>
      </c>
      <c r="EF84" s="48">
        <f t="shared" si="62"/>
        <v>152.953</v>
      </c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>
        <f t="shared" si="25"/>
        <v>792.73599999999999</v>
      </c>
      <c r="FA84" s="48">
        <f t="shared" si="25"/>
        <v>0</v>
      </c>
      <c r="FB84" s="48">
        <f t="shared" si="25"/>
        <v>792.73599999999999</v>
      </c>
      <c r="FC84" s="48"/>
      <c r="FD84" s="48"/>
      <c r="FE84" s="48">
        <f t="shared" si="26"/>
        <v>792.73599999999999</v>
      </c>
      <c r="FF84" s="48">
        <f t="shared" si="26"/>
        <v>0</v>
      </c>
      <c r="FG84" s="48">
        <f t="shared" si="26"/>
        <v>792.73599999999999</v>
      </c>
      <c r="FH84" s="48"/>
      <c r="FI84" s="48">
        <f t="shared" si="27"/>
        <v>0</v>
      </c>
      <c r="FJ84" s="48">
        <f t="shared" si="27"/>
        <v>0</v>
      </c>
      <c r="FK84" s="48">
        <f t="shared" si="27"/>
        <v>0</v>
      </c>
      <c r="FL84" s="48"/>
      <c r="FM84" s="48"/>
      <c r="FN84" s="48">
        <f t="shared" si="28"/>
        <v>0</v>
      </c>
      <c r="FO84" s="48">
        <f t="shared" si="28"/>
        <v>0</v>
      </c>
      <c r="FP84" s="48">
        <f t="shared" si="28"/>
        <v>0</v>
      </c>
      <c r="FQ84" s="48"/>
      <c r="FR84" s="48">
        <f t="shared" si="29"/>
        <v>0</v>
      </c>
      <c r="FS84" s="48">
        <f t="shared" si="29"/>
        <v>0</v>
      </c>
      <c r="FT84" s="48">
        <f t="shared" si="29"/>
        <v>0</v>
      </c>
      <c r="FU84" s="48"/>
      <c r="FV84" s="48"/>
      <c r="FW84" s="48">
        <f t="shared" si="30"/>
        <v>0</v>
      </c>
      <c r="FX84" s="48">
        <f t="shared" si="30"/>
        <v>0</v>
      </c>
      <c r="FY84" s="48">
        <f t="shared" si="30"/>
        <v>0</v>
      </c>
      <c r="FZ84" s="48"/>
      <c r="GA84" s="48">
        <f t="shared" si="31"/>
        <v>0</v>
      </c>
      <c r="GB84" s="48">
        <f t="shared" si="31"/>
        <v>0</v>
      </c>
      <c r="GC84" s="48">
        <f t="shared" si="31"/>
        <v>0</v>
      </c>
      <c r="GD84" s="48"/>
      <c r="GE84" s="48"/>
      <c r="GF84" s="48">
        <f t="shared" si="32"/>
        <v>0</v>
      </c>
      <c r="GG84" s="48">
        <f t="shared" si="32"/>
        <v>0</v>
      </c>
      <c r="GH84" s="48">
        <f t="shared" si="32"/>
        <v>0</v>
      </c>
      <c r="GI84" s="48"/>
      <c r="GJ84" s="48">
        <f t="shared" si="33"/>
        <v>0</v>
      </c>
      <c r="GK84" s="48">
        <f t="shared" si="33"/>
        <v>0</v>
      </c>
      <c r="GL84" s="48">
        <f t="shared" si="33"/>
        <v>0</v>
      </c>
      <c r="GM84" s="48"/>
      <c r="GN84" s="48"/>
      <c r="GO84" s="48">
        <f t="shared" si="34"/>
        <v>0</v>
      </c>
      <c r="GP84" s="48">
        <f t="shared" si="34"/>
        <v>0</v>
      </c>
      <c r="GQ84" s="48">
        <f t="shared" si="34"/>
        <v>0</v>
      </c>
      <c r="GR84" s="48"/>
      <c r="GS84" s="48">
        <f t="shared" si="35"/>
        <v>0</v>
      </c>
      <c r="GT84" s="48">
        <f t="shared" si="35"/>
        <v>0</v>
      </c>
      <c r="GU84" s="48">
        <f t="shared" si="35"/>
        <v>0</v>
      </c>
      <c r="GV84" s="48"/>
      <c r="GW84" s="48"/>
      <c r="GX84" s="48">
        <f t="shared" si="36"/>
        <v>0</v>
      </c>
      <c r="GY84" s="48">
        <f t="shared" si="36"/>
        <v>0</v>
      </c>
      <c r="GZ84" s="48">
        <f t="shared" si="36"/>
        <v>0</v>
      </c>
      <c r="HA84" s="48"/>
      <c r="HB84" s="48">
        <f t="shared" si="37"/>
        <v>0</v>
      </c>
      <c r="HC84" s="48">
        <f t="shared" si="37"/>
        <v>0</v>
      </c>
      <c r="HD84" s="48">
        <f t="shared" si="37"/>
        <v>0</v>
      </c>
      <c r="HE84" s="48"/>
      <c r="HF84" s="48"/>
      <c r="HG84" s="48">
        <f t="shared" si="38"/>
        <v>0</v>
      </c>
      <c r="HH84" s="48">
        <f t="shared" si="38"/>
        <v>0</v>
      </c>
      <c r="HI84" s="48">
        <f t="shared" si="38"/>
        <v>0</v>
      </c>
      <c r="HJ84" s="48"/>
    </row>
    <row r="85" spans="2:218">
      <c r="B85" s="5" t="s">
        <v>25</v>
      </c>
      <c r="C85" s="48">
        <f t="shared" ref="C85:CT88" si="65">C33/1000</f>
        <v>9466.5110000000004</v>
      </c>
      <c r="D85" s="48">
        <f t="shared" si="65"/>
        <v>168.316</v>
      </c>
      <c r="E85" s="48">
        <f t="shared" si="65"/>
        <v>9638.8430000000008</v>
      </c>
      <c r="F85" s="48"/>
      <c r="G85" s="48"/>
      <c r="H85" s="48">
        <f t="shared" si="65"/>
        <v>9411.7109999999993</v>
      </c>
      <c r="I85" s="48">
        <f t="shared" si="65"/>
        <v>64.427999999999997</v>
      </c>
      <c r="J85" s="48">
        <f t="shared" si="65"/>
        <v>9480.1550000000007</v>
      </c>
      <c r="K85" s="48"/>
      <c r="L85" s="48">
        <f t="shared" si="65"/>
        <v>9466.5110000000004</v>
      </c>
      <c r="M85" s="48">
        <f t="shared" si="65"/>
        <v>168.316</v>
      </c>
      <c r="N85" s="48">
        <f t="shared" si="65"/>
        <v>9638.8430000000008</v>
      </c>
      <c r="O85" s="48"/>
      <c r="P85" s="48"/>
      <c r="Q85" s="48">
        <f t="shared" si="65"/>
        <v>9411.7109999999993</v>
      </c>
      <c r="R85" s="48">
        <f t="shared" si="65"/>
        <v>64.427999999999997</v>
      </c>
      <c r="S85" s="48">
        <f t="shared" si="65"/>
        <v>9480.1550000000007</v>
      </c>
      <c r="T85" s="48"/>
      <c r="U85" s="48">
        <f t="shared" si="65"/>
        <v>3858.3249999999998</v>
      </c>
      <c r="V85" s="48">
        <f t="shared" si="65"/>
        <v>81.730999999999995</v>
      </c>
      <c r="W85" s="48">
        <f t="shared" si="65"/>
        <v>3940.056</v>
      </c>
      <c r="X85" s="48"/>
      <c r="Y85" s="48"/>
      <c r="Z85" s="48">
        <f t="shared" si="65"/>
        <v>3824.9859999999999</v>
      </c>
      <c r="AA85" s="48">
        <f t="shared" si="65"/>
        <v>33.56</v>
      </c>
      <c r="AB85" s="48">
        <f t="shared" si="65"/>
        <v>3858.5459999999998</v>
      </c>
      <c r="AC85" s="48"/>
      <c r="AD85" s="48">
        <f t="shared" si="65"/>
        <v>94.948999999999998</v>
      </c>
      <c r="AE85" s="48">
        <f t="shared" si="65"/>
        <v>1.706</v>
      </c>
      <c r="AF85" s="48">
        <f t="shared" si="65"/>
        <v>96.655000000000001</v>
      </c>
      <c r="AG85" s="48"/>
      <c r="AH85" s="48"/>
      <c r="AI85" s="48">
        <f t="shared" si="65"/>
        <v>94.052000000000007</v>
      </c>
      <c r="AJ85" s="48">
        <f t="shared" si="65"/>
        <v>0.92600000000000005</v>
      </c>
      <c r="AK85" s="48">
        <f t="shared" si="65"/>
        <v>94.977999999999994</v>
      </c>
      <c r="AL85" s="48"/>
      <c r="AM85" s="48">
        <f t="shared" si="65"/>
        <v>3227.7959999999998</v>
      </c>
      <c r="AN85" s="48">
        <f t="shared" si="65"/>
        <v>57.978999999999999</v>
      </c>
      <c r="AO85" s="48">
        <f t="shared" si="65"/>
        <v>3285.7750000000001</v>
      </c>
      <c r="AP85" s="48"/>
      <c r="AQ85" s="48"/>
      <c r="AR85" s="48">
        <f t="shared" si="65"/>
        <v>3196.7710000000002</v>
      </c>
      <c r="AS85" s="48">
        <f t="shared" si="65"/>
        <v>31.478000000000002</v>
      </c>
      <c r="AT85" s="48">
        <f t="shared" si="65"/>
        <v>3228.2489999999998</v>
      </c>
      <c r="AU85" s="48"/>
      <c r="AV85" s="48">
        <f t="shared" si="65"/>
        <v>25.977</v>
      </c>
      <c r="AW85" s="48">
        <f t="shared" si="65"/>
        <v>0</v>
      </c>
      <c r="AX85" s="48">
        <f t="shared" si="65"/>
        <v>25.977</v>
      </c>
      <c r="AY85" s="48"/>
      <c r="AZ85" s="48"/>
      <c r="BA85" s="48">
        <f t="shared" si="65"/>
        <v>25.977</v>
      </c>
      <c r="BB85" s="48">
        <f t="shared" si="65"/>
        <v>0</v>
      </c>
      <c r="BC85" s="48">
        <f t="shared" si="65"/>
        <v>25.977</v>
      </c>
      <c r="BD85" s="48"/>
      <c r="BE85" s="48">
        <f t="shared" si="65"/>
        <v>165.25899999999999</v>
      </c>
      <c r="BF85" s="48">
        <f t="shared" si="65"/>
        <v>6.8019999999999996</v>
      </c>
      <c r="BG85" s="48">
        <f t="shared" si="65"/>
        <v>172.06100000000001</v>
      </c>
      <c r="BH85" s="48"/>
      <c r="BI85" s="48"/>
      <c r="BJ85" s="48">
        <f t="shared" si="65"/>
        <v>164.821</v>
      </c>
      <c r="BK85" s="48">
        <f t="shared" si="65"/>
        <v>0.35699999999999998</v>
      </c>
      <c r="BL85" s="48">
        <f t="shared" si="65"/>
        <v>165.178</v>
      </c>
      <c r="BM85" s="48"/>
      <c r="BN85" s="48">
        <f t="shared" si="65"/>
        <v>370.32100000000003</v>
      </c>
      <c r="BO85" s="48">
        <f t="shared" si="65"/>
        <v>15.244</v>
      </c>
      <c r="BP85" s="48">
        <f t="shared" si="65"/>
        <v>385.565</v>
      </c>
      <c r="BQ85" s="48"/>
      <c r="BR85" s="48"/>
      <c r="BS85" s="48">
        <f t="shared" si="65"/>
        <v>369.34199999999998</v>
      </c>
      <c r="BT85" s="48">
        <f t="shared" si="65"/>
        <v>0.79900000000000004</v>
      </c>
      <c r="BU85" s="48">
        <f t="shared" si="65"/>
        <v>370.14100000000002</v>
      </c>
      <c r="BV85" s="48"/>
      <c r="BW85" s="48">
        <f t="shared" si="65"/>
        <v>5141.9579999999996</v>
      </c>
      <c r="BX85" s="48">
        <f t="shared" si="65"/>
        <v>79.245000000000005</v>
      </c>
      <c r="BY85" s="48">
        <f t="shared" si="65"/>
        <v>5221.2030000000004</v>
      </c>
      <c r="BZ85" s="48"/>
      <c r="CA85" s="48"/>
      <c r="CB85" s="48">
        <f t="shared" si="65"/>
        <v>5122.6530000000002</v>
      </c>
      <c r="CC85" s="48">
        <f t="shared" si="65"/>
        <v>29.216000000000001</v>
      </c>
      <c r="CD85" s="48">
        <f t="shared" si="65"/>
        <v>5151.8689999999997</v>
      </c>
      <c r="CE85" s="48"/>
      <c r="CF85" s="48">
        <f t="shared" si="65"/>
        <v>5080.1689999999999</v>
      </c>
      <c r="CG85" s="48">
        <f t="shared" si="65"/>
        <v>79.245000000000005</v>
      </c>
      <c r="CH85" s="48">
        <f t="shared" si="65"/>
        <v>5159.4139999999998</v>
      </c>
      <c r="CI85" s="48"/>
      <c r="CJ85" s="48"/>
      <c r="CK85" s="48">
        <f t="shared" si="65"/>
        <v>5060.8639999999996</v>
      </c>
      <c r="CL85" s="48">
        <f t="shared" si="65"/>
        <v>29.216000000000001</v>
      </c>
      <c r="CM85" s="48">
        <f t="shared" si="65"/>
        <v>5090.08</v>
      </c>
      <c r="CN85" s="48"/>
      <c r="CO85" s="48">
        <f t="shared" si="65"/>
        <v>2270.71</v>
      </c>
      <c r="CP85" s="48">
        <f t="shared" si="65"/>
        <v>33.378</v>
      </c>
      <c r="CQ85" s="48">
        <f t="shared" si="65"/>
        <v>2304.0880000000002</v>
      </c>
      <c r="CR85" s="48"/>
      <c r="CS85" s="48"/>
      <c r="CT85" s="48">
        <f t="shared" si="65"/>
        <v>2262.125</v>
      </c>
      <c r="CU85" s="48">
        <f t="shared" si="64"/>
        <v>13.071999999999999</v>
      </c>
      <c r="CV85" s="48">
        <f t="shared" si="64"/>
        <v>2275.1970000000001</v>
      </c>
      <c r="CW85" s="48"/>
      <c r="CX85" s="48">
        <f t="shared" si="64"/>
        <v>1495.6949999999999</v>
      </c>
      <c r="CY85" s="48">
        <f t="shared" si="64"/>
        <v>21.984999999999999</v>
      </c>
      <c r="CZ85" s="48">
        <f t="shared" si="64"/>
        <v>1517.68</v>
      </c>
      <c r="DA85" s="48"/>
      <c r="DB85" s="48"/>
      <c r="DC85" s="48">
        <f t="shared" si="64"/>
        <v>1489.9490000000001</v>
      </c>
      <c r="DD85" s="48">
        <f t="shared" si="64"/>
        <v>8.61</v>
      </c>
      <c r="DE85" s="48">
        <f t="shared" si="64"/>
        <v>1498.559</v>
      </c>
      <c r="DF85" s="48"/>
      <c r="DG85" s="48">
        <f t="shared" si="64"/>
        <v>1313.7639999999999</v>
      </c>
      <c r="DH85" s="48">
        <f t="shared" si="64"/>
        <v>23.882000000000001</v>
      </c>
      <c r="DI85" s="48">
        <f t="shared" si="64"/>
        <v>1337.646</v>
      </c>
      <c r="DJ85" s="48"/>
      <c r="DK85" s="48"/>
      <c r="DL85" s="48">
        <f t="shared" si="64"/>
        <v>1308.79</v>
      </c>
      <c r="DM85" s="48">
        <f t="shared" si="64"/>
        <v>7.5339999999999998</v>
      </c>
      <c r="DN85" s="48">
        <f t="shared" si="64"/>
        <v>1316.3240000000001</v>
      </c>
      <c r="DO85" s="48"/>
      <c r="DP85" s="48">
        <f t="shared" si="64"/>
        <v>61.789000000000001</v>
      </c>
      <c r="DQ85" s="48">
        <f t="shared" si="64"/>
        <v>0</v>
      </c>
      <c r="DR85" s="48">
        <f t="shared" si="64"/>
        <v>61.789000000000001</v>
      </c>
      <c r="DS85" s="48"/>
      <c r="DT85" s="48"/>
      <c r="DU85" s="48">
        <f t="shared" si="64"/>
        <v>61.789000000000001</v>
      </c>
      <c r="DV85" s="48">
        <f t="shared" si="64"/>
        <v>0</v>
      </c>
      <c r="DW85" s="48">
        <f t="shared" si="64"/>
        <v>61.789000000000001</v>
      </c>
      <c r="DX85" s="48"/>
      <c r="DY85" s="48">
        <f t="shared" si="62"/>
        <v>0</v>
      </c>
      <c r="DZ85" s="48">
        <f t="shared" si="62"/>
        <v>0</v>
      </c>
      <c r="EA85" s="48">
        <f t="shared" si="62"/>
        <v>96.900999999999996</v>
      </c>
      <c r="EB85" s="48"/>
      <c r="EC85" s="48"/>
      <c r="ED85" s="48">
        <f t="shared" si="62"/>
        <v>0</v>
      </c>
      <c r="EE85" s="48">
        <f t="shared" si="62"/>
        <v>0</v>
      </c>
      <c r="EF85" s="48">
        <f t="shared" si="62"/>
        <v>89.057000000000002</v>
      </c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>
        <f t="shared" si="25"/>
        <v>380.68299999999999</v>
      </c>
      <c r="FA85" s="48">
        <f t="shared" si="25"/>
        <v>0</v>
      </c>
      <c r="FB85" s="48">
        <f t="shared" si="25"/>
        <v>380.68299999999999</v>
      </c>
      <c r="FC85" s="48"/>
      <c r="FD85" s="48"/>
      <c r="FE85" s="48">
        <f t="shared" si="26"/>
        <v>380.68299999999999</v>
      </c>
      <c r="FF85" s="48">
        <f t="shared" si="26"/>
        <v>0</v>
      </c>
      <c r="FG85" s="48">
        <f t="shared" si="26"/>
        <v>380.68299999999999</v>
      </c>
      <c r="FH85" s="48"/>
      <c r="FI85" s="48">
        <f t="shared" si="27"/>
        <v>0</v>
      </c>
      <c r="FJ85" s="48">
        <f t="shared" si="27"/>
        <v>0</v>
      </c>
      <c r="FK85" s="48">
        <f t="shared" si="27"/>
        <v>0</v>
      </c>
      <c r="FL85" s="48"/>
      <c r="FM85" s="48"/>
      <c r="FN85" s="48">
        <f t="shared" si="28"/>
        <v>0</v>
      </c>
      <c r="FO85" s="48">
        <f t="shared" si="28"/>
        <v>0</v>
      </c>
      <c r="FP85" s="48">
        <f t="shared" si="28"/>
        <v>0</v>
      </c>
      <c r="FQ85" s="48"/>
      <c r="FR85" s="48">
        <f t="shared" si="29"/>
        <v>0</v>
      </c>
      <c r="FS85" s="48">
        <f t="shared" si="29"/>
        <v>0</v>
      </c>
      <c r="FT85" s="48">
        <f t="shared" si="29"/>
        <v>0</v>
      </c>
      <c r="FU85" s="48"/>
      <c r="FV85" s="48"/>
      <c r="FW85" s="48">
        <f t="shared" si="30"/>
        <v>0</v>
      </c>
      <c r="FX85" s="48">
        <f t="shared" si="30"/>
        <v>0</v>
      </c>
      <c r="FY85" s="48">
        <f t="shared" si="30"/>
        <v>0</v>
      </c>
      <c r="FZ85" s="48"/>
      <c r="GA85" s="48">
        <f t="shared" si="31"/>
        <v>0</v>
      </c>
      <c r="GB85" s="48">
        <f t="shared" si="31"/>
        <v>0</v>
      </c>
      <c r="GC85" s="48">
        <f t="shared" si="31"/>
        <v>0</v>
      </c>
      <c r="GD85" s="48"/>
      <c r="GE85" s="48"/>
      <c r="GF85" s="48">
        <f t="shared" si="32"/>
        <v>0</v>
      </c>
      <c r="GG85" s="48">
        <f t="shared" si="32"/>
        <v>0</v>
      </c>
      <c r="GH85" s="48">
        <f t="shared" si="32"/>
        <v>0</v>
      </c>
      <c r="GI85" s="48"/>
      <c r="GJ85" s="48">
        <f t="shared" si="33"/>
        <v>0</v>
      </c>
      <c r="GK85" s="48">
        <f t="shared" si="33"/>
        <v>0</v>
      </c>
      <c r="GL85" s="48">
        <f t="shared" si="33"/>
        <v>0</v>
      </c>
      <c r="GM85" s="48"/>
      <c r="GN85" s="48"/>
      <c r="GO85" s="48">
        <f t="shared" si="34"/>
        <v>0</v>
      </c>
      <c r="GP85" s="48">
        <f t="shared" si="34"/>
        <v>0</v>
      </c>
      <c r="GQ85" s="48">
        <f t="shared" si="34"/>
        <v>0</v>
      </c>
      <c r="GR85" s="48"/>
      <c r="GS85" s="48">
        <f t="shared" si="35"/>
        <v>0</v>
      </c>
      <c r="GT85" s="48">
        <f t="shared" si="35"/>
        <v>0</v>
      </c>
      <c r="GU85" s="48">
        <f t="shared" si="35"/>
        <v>0</v>
      </c>
      <c r="GV85" s="48"/>
      <c r="GW85" s="48"/>
      <c r="GX85" s="48">
        <f t="shared" si="36"/>
        <v>0</v>
      </c>
      <c r="GY85" s="48">
        <f t="shared" si="36"/>
        <v>0</v>
      </c>
      <c r="GZ85" s="48">
        <f t="shared" si="36"/>
        <v>0</v>
      </c>
      <c r="HA85" s="48"/>
      <c r="HB85" s="48">
        <f t="shared" si="37"/>
        <v>0</v>
      </c>
      <c r="HC85" s="48">
        <f t="shared" si="37"/>
        <v>0</v>
      </c>
      <c r="HD85" s="48">
        <f t="shared" si="37"/>
        <v>0</v>
      </c>
      <c r="HE85" s="48"/>
      <c r="HF85" s="48"/>
      <c r="HG85" s="48">
        <f t="shared" si="38"/>
        <v>0</v>
      </c>
      <c r="HH85" s="48">
        <f t="shared" si="38"/>
        <v>0</v>
      </c>
      <c r="HI85" s="48">
        <f t="shared" si="38"/>
        <v>0</v>
      </c>
      <c r="HJ85" s="48"/>
    </row>
    <row r="86" spans="2:218">
      <c r="B86" s="5" t="s">
        <v>23</v>
      </c>
      <c r="C86" s="48">
        <f t="shared" si="65"/>
        <v>7849.8370000000004</v>
      </c>
      <c r="D86" s="48">
        <f t="shared" si="65"/>
        <v>63.645000000000003</v>
      </c>
      <c r="E86" s="48">
        <f t="shared" si="65"/>
        <v>7919.098</v>
      </c>
      <c r="F86" s="48"/>
      <c r="G86" s="48"/>
      <c r="H86" s="48">
        <f t="shared" si="65"/>
        <v>7813.4880000000003</v>
      </c>
      <c r="I86" s="48">
        <f t="shared" si="65"/>
        <v>40.378</v>
      </c>
      <c r="J86" s="48">
        <f t="shared" si="65"/>
        <v>7859.482</v>
      </c>
      <c r="K86" s="48"/>
      <c r="L86" s="48">
        <f t="shared" si="65"/>
        <v>7849.8370000000004</v>
      </c>
      <c r="M86" s="48">
        <f t="shared" si="65"/>
        <v>63.645000000000003</v>
      </c>
      <c r="N86" s="48">
        <f t="shared" si="65"/>
        <v>7919.098</v>
      </c>
      <c r="O86" s="48"/>
      <c r="P86" s="48"/>
      <c r="Q86" s="48">
        <f t="shared" si="65"/>
        <v>7813.4880000000003</v>
      </c>
      <c r="R86" s="48">
        <f t="shared" si="65"/>
        <v>40.378</v>
      </c>
      <c r="S86" s="48">
        <f t="shared" si="65"/>
        <v>7859.482</v>
      </c>
      <c r="T86" s="48"/>
      <c r="U86" s="48">
        <f t="shared" si="65"/>
        <v>4069.0369999999998</v>
      </c>
      <c r="V86" s="48">
        <f t="shared" si="65"/>
        <v>32.24</v>
      </c>
      <c r="W86" s="48">
        <f t="shared" si="65"/>
        <v>4101.277</v>
      </c>
      <c r="X86" s="48"/>
      <c r="Y86" s="48"/>
      <c r="Z86" s="48">
        <f t="shared" si="65"/>
        <v>4042.306</v>
      </c>
      <c r="AA86" s="48">
        <f t="shared" si="65"/>
        <v>28.266999999999999</v>
      </c>
      <c r="AB86" s="48">
        <f t="shared" si="65"/>
        <v>4070.5729999999999</v>
      </c>
      <c r="AC86" s="48"/>
      <c r="AD86" s="48">
        <f t="shared" si="65"/>
        <v>105.565</v>
      </c>
      <c r="AE86" s="48">
        <f t="shared" si="65"/>
        <v>0.8</v>
      </c>
      <c r="AF86" s="48">
        <f t="shared" si="65"/>
        <v>106.36499999999999</v>
      </c>
      <c r="AG86" s="48"/>
      <c r="AH86" s="48"/>
      <c r="AI86" s="48">
        <f t="shared" si="65"/>
        <v>104.988</v>
      </c>
      <c r="AJ86" s="48">
        <f t="shared" si="65"/>
        <v>0.72799999999999998</v>
      </c>
      <c r="AK86" s="48">
        <f t="shared" si="65"/>
        <v>105.71599999999999</v>
      </c>
      <c r="AL86" s="48"/>
      <c r="AM86" s="48">
        <f t="shared" si="65"/>
        <v>3510.4960000000001</v>
      </c>
      <c r="AN86" s="48">
        <f t="shared" si="65"/>
        <v>30.11</v>
      </c>
      <c r="AO86" s="48">
        <f t="shared" si="65"/>
        <v>3540.6060000000002</v>
      </c>
      <c r="AP86" s="48"/>
      <c r="AQ86" s="48"/>
      <c r="AR86" s="48">
        <f t="shared" si="65"/>
        <v>3484.9169999999999</v>
      </c>
      <c r="AS86" s="48">
        <f t="shared" si="65"/>
        <v>27.434000000000001</v>
      </c>
      <c r="AT86" s="48">
        <f t="shared" si="65"/>
        <v>3512.3510000000001</v>
      </c>
      <c r="AU86" s="48"/>
      <c r="AV86" s="48">
        <f t="shared" si="65"/>
        <v>23.408000000000001</v>
      </c>
      <c r="AW86" s="48">
        <f t="shared" si="65"/>
        <v>0</v>
      </c>
      <c r="AX86" s="48">
        <f t="shared" si="65"/>
        <v>23.408000000000001</v>
      </c>
      <c r="AY86" s="48"/>
      <c r="AZ86" s="48"/>
      <c r="BA86" s="48">
        <f t="shared" si="65"/>
        <v>23.408000000000001</v>
      </c>
      <c r="BB86" s="48">
        <f t="shared" si="65"/>
        <v>0</v>
      </c>
      <c r="BC86" s="48">
        <f t="shared" si="65"/>
        <v>23.408000000000001</v>
      </c>
      <c r="BD86" s="48"/>
      <c r="BE86" s="48">
        <f t="shared" si="65"/>
        <v>157.95400000000001</v>
      </c>
      <c r="BF86" s="48">
        <f t="shared" si="65"/>
        <v>0.95299999999999996</v>
      </c>
      <c r="BG86" s="48">
        <f t="shared" si="65"/>
        <v>158.90700000000001</v>
      </c>
      <c r="BH86" s="48"/>
      <c r="BI86" s="48"/>
      <c r="BJ86" s="48">
        <f t="shared" si="65"/>
        <v>157.53899999999999</v>
      </c>
      <c r="BK86" s="48">
        <f t="shared" si="65"/>
        <v>0.105</v>
      </c>
      <c r="BL86" s="48">
        <f t="shared" si="65"/>
        <v>157.64400000000001</v>
      </c>
      <c r="BM86" s="48"/>
      <c r="BN86" s="48">
        <f t="shared" si="65"/>
        <v>295.02199999999999</v>
      </c>
      <c r="BO86" s="48">
        <f t="shared" si="65"/>
        <v>0.377</v>
      </c>
      <c r="BP86" s="48">
        <f t="shared" si="65"/>
        <v>295.399</v>
      </c>
      <c r="BQ86" s="48"/>
      <c r="BR86" s="48"/>
      <c r="BS86" s="48">
        <f t="shared" si="65"/>
        <v>294.86200000000002</v>
      </c>
      <c r="BT86" s="48">
        <f t="shared" si="65"/>
        <v>0</v>
      </c>
      <c r="BU86" s="48">
        <f t="shared" si="65"/>
        <v>294.86200000000002</v>
      </c>
      <c r="BV86" s="48"/>
      <c r="BW86" s="48">
        <f t="shared" si="65"/>
        <v>3227.8739999999998</v>
      </c>
      <c r="BX86" s="48">
        <f t="shared" si="65"/>
        <v>29.097000000000001</v>
      </c>
      <c r="BY86" s="48">
        <f t="shared" si="65"/>
        <v>3256.971</v>
      </c>
      <c r="BZ86" s="48"/>
      <c r="CA86" s="48"/>
      <c r="CB86" s="48">
        <f t="shared" si="65"/>
        <v>3219.6660000000002</v>
      </c>
      <c r="CC86" s="48">
        <f t="shared" si="65"/>
        <v>10.938000000000001</v>
      </c>
      <c r="CD86" s="48">
        <f t="shared" si="65"/>
        <v>3230.6039999999998</v>
      </c>
      <c r="CE86" s="48"/>
      <c r="CF86" s="48">
        <f t="shared" si="65"/>
        <v>3194.8670000000002</v>
      </c>
      <c r="CG86" s="48">
        <f t="shared" si="65"/>
        <v>29.097000000000001</v>
      </c>
      <c r="CH86" s="48">
        <f t="shared" si="65"/>
        <v>3223.9639999999999</v>
      </c>
      <c r="CI86" s="48"/>
      <c r="CJ86" s="48"/>
      <c r="CK86" s="48">
        <f t="shared" si="65"/>
        <v>3186.6590000000001</v>
      </c>
      <c r="CL86" s="48">
        <f t="shared" si="65"/>
        <v>10.938000000000001</v>
      </c>
      <c r="CM86" s="48">
        <f t="shared" si="65"/>
        <v>3197.5970000000002</v>
      </c>
      <c r="CN86" s="48"/>
      <c r="CO86" s="48">
        <f t="shared" si="65"/>
        <v>1239.6880000000001</v>
      </c>
      <c r="CP86" s="48">
        <f t="shared" si="65"/>
        <v>13.214</v>
      </c>
      <c r="CQ86" s="48">
        <f t="shared" si="65"/>
        <v>1252.902</v>
      </c>
      <c r="CR86" s="48"/>
      <c r="CS86" s="48"/>
      <c r="CT86" s="48">
        <f t="shared" si="65"/>
        <v>1237.2249999999999</v>
      </c>
      <c r="CU86" s="48">
        <f t="shared" si="64"/>
        <v>5.0010000000000003</v>
      </c>
      <c r="CV86" s="48">
        <f t="shared" si="64"/>
        <v>1242.2260000000001</v>
      </c>
      <c r="CW86" s="48"/>
      <c r="CX86" s="48">
        <f t="shared" si="64"/>
        <v>1580.999</v>
      </c>
      <c r="CY86" s="48">
        <f t="shared" si="64"/>
        <v>15.683999999999999</v>
      </c>
      <c r="CZ86" s="48">
        <f t="shared" si="64"/>
        <v>1596.683</v>
      </c>
      <c r="DA86" s="48"/>
      <c r="DB86" s="48"/>
      <c r="DC86" s="48">
        <f t="shared" si="64"/>
        <v>1577.8579999999999</v>
      </c>
      <c r="DD86" s="48">
        <f t="shared" si="64"/>
        <v>5.9370000000000003</v>
      </c>
      <c r="DE86" s="48">
        <f t="shared" si="64"/>
        <v>1583.7950000000001</v>
      </c>
      <c r="DF86" s="48"/>
      <c r="DG86" s="48">
        <f t="shared" si="64"/>
        <v>374.18</v>
      </c>
      <c r="DH86" s="48">
        <f t="shared" si="64"/>
        <v>0.19900000000000001</v>
      </c>
      <c r="DI86" s="48">
        <f t="shared" si="64"/>
        <v>374.37900000000002</v>
      </c>
      <c r="DJ86" s="48"/>
      <c r="DK86" s="48"/>
      <c r="DL86" s="48">
        <f t="shared" si="64"/>
        <v>371.57600000000002</v>
      </c>
      <c r="DM86" s="48">
        <f t="shared" si="64"/>
        <v>0</v>
      </c>
      <c r="DN86" s="48">
        <f t="shared" si="64"/>
        <v>371.57600000000002</v>
      </c>
      <c r="DO86" s="48"/>
      <c r="DP86" s="48">
        <f t="shared" si="64"/>
        <v>33.006999999999998</v>
      </c>
      <c r="DQ86" s="48">
        <f t="shared" si="64"/>
        <v>0</v>
      </c>
      <c r="DR86" s="48">
        <f t="shared" si="64"/>
        <v>33.006999999999998</v>
      </c>
      <c r="DS86" s="48"/>
      <c r="DT86" s="48"/>
      <c r="DU86" s="48">
        <f t="shared" si="64"/>
        <v>33.006999999999998</v>
      </c>
      <c r="DV86" s="48">
        <f t="shared" si="64"/>
        <v>0</v>
      </c>
      <c r="DW86" s="48">
        <f t="shared" si="64"/>
        <v>33.006999999999998</v>
      </c>
      <c r="DX86" s="48"/>
      <c r="DY86" s="48">
        <f t="shared" si="62"/>
        <v>0</v>
      </c>
      <c r="DZ86" s="48">
        <f t="shared" si="62"/>
        <v>0</v>
      </c>
      <c r="EA86" s="48">
        <f t="shared" si="62"/>
        <v>115.944</v>
      </c>
      <c r="EB86" s="48"/>
      <c r="EC86" s="48"/>
      <c r="ED86" s="48">
        <f t="shared" si="62"/>
        <v>0</v>
      </c>
      <c r="EE86" s="48">
        <f t="shared" si="62"/>
        <v>0</v>
      </c>
      <c r="EF86" s="48">
        <f t="shared" si="62"/>
        <v>113.399</v>
      </c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>
        <f t="shared" si="62"/>
        <v>444.90600000000001</v>
      </c>
      <c r="FA86" s="48">
        <f t="shared" si="62"/>
        <v>0</v>
      </c>
      <c r="FB86" s="48">
        <f t="shared" si="62"/>
        <v>444.90600000000001</v>
      </c>
      <c r="FC86" s="48"/>
      <c r="FD86" s="48"/>
      <c r="FE86" s="48">
        <f t="shared" si="62"/>
        <v>444.90600000000001</v>
      </c>
      <c r="FF86" s="48">
        <f t="shared" ref="DY86:HI90" si="66">FF34/1000</f>
        <v>0</v>
      </c>
      <c r="FG86" s="48">
        <f t="shared" si="66"/>
        <v>444.90600000000001</v>
      </c>
      <c r="FH86" s="48"/>
      <c r="FI86" s="48">
        <f t="shared" si="66"/>
        <v>0</v>
      </c>
      <c r="FJ86" s="48">
        <f t="shared" si="66"/>
        <v>0</v>
      </c>
      <c r="FK86" s="48">
        <f t="shared" si="66"/>
        <v>0</v>
      </c>
      <c r="FL86" s="48"/>
      <c r="FM86" s="48"/>
      <c r="FN86" s="48">
        <f t="shared" si="66"/>
        <v>0</v>
      </c>
      <c r="FO86" s="48">
        <f t="shared" si="66"/>
        <v>0</v>
      </c>
      <c r="FP86" s="48">
        <f t="shared" si="66"/>
        <v>0</v>
      </c>
      <c r="FQ86" s="48"/>
      <c r="FR86" s="48">
        <f t="shared" si="66"/>
        <v>0</v>
      </c>
      <c r="FS86" s="48">
        <f t="shared" si="66"/>
        <v>0</v>
      </c>
      <c r="FT86" s="48">
        <f t="shared" si="66"/>
        <v>0</v>
      </c>
      <c r="FU86" s="48"/>
      <c r="FV86" s="48"/>
      <c r="FW86" s="48">
        <f t="shared" si="66"/>
        <v>0</v>
      </c>
      <c r="FX86" s="48">
        <f t="shared" si="66"/>
        <v>0</v>
      </c>
      <c r="FY86" s="48">
        <f t="shared" si="66"/>
        <v>0</v>
      </c>
      <c r="FZ86" s="48"/>
      <c r="GA86" s="48">
        <f t="shared" si="66"/>
        <v>0</v>
      </c>
      <c r="GB86" s="48">
        <f t="shared" si="66"/>
        <v>0</v>
      </c>
      <c r="GC86" s="48">
        <f t="shared" si="66"/>
        <v>0</v>
      </c>
      <c r="GD86" s="48"/>
      <c r="GE86" s="48"/>
      <c r="GF86" s="48">
        <f t="shared" si="66"/>
        <v>0</v>
      </c>
      <c r="GG86" s="48">
        <f t="shared" si="66"/>
        <v>0</v>
      </c>
      <c r="GH86" s="48">
        <f t="shared" si="66"/>
        <v>0</v>
      </c>
      <c r="GI86" s="48"/>
      <c r="GJ86" s="48">
        <f t="shared" si="66"/>
        <v>0</v>
      </c>
      <c r="GK86" s="48">
        <f t="shared" si="66"/>
        <v>0</v>
      </c>
      <c r="GL86" s="48">
        <f t="shared" si="66"/>
        <v>0</v>
      </c>
      <c r="GM86" s="48"/>
      <c r="GN86" s="48"/>
      <c r="GO86" s="48">
        <f t="shared" ref="GO86:HI86" si="67">GO34/1000</f>
        <v>0</v>
      </c>
      <c r="GP86" s="48">
        <f t="shared" si="67"/>
        <v>0</v>
      </c>
      <c r="GQ86" s="48">
        <f t="shared" si="67"/>
        <v>0</v>
      </c>
      <c r="GR86" s="48"/>
      <c r="GS86" s="48">
        <f t="shared" si="67"/>
        <v>0</v>
      </c>
      <c r="GT86" s="48">
        <f t="shared" si="67"/>
        <v>0</v>
      </c>
      <c r="GU86" s="48">
        <f t="shared" si="67"/>
        <v>0</v>
      </c>
      <c r="GV86" s="48"/>
      <c r="GW86" s="48"/>
      <c r="GX86" s="48">
        <f t="shared" si="67"/>
        <v>0</v>
      </c>
      <c r="GY86" s="48">
        <f t="shared" si="67"/>
        <v>0</v>
      </c>
      <c r="GZ86" s="48">
        <f t="shared" si="67"/>
        <v>0</v>
      </c>
      <c r="HA86" s="48"/>
      <c r="HB86" s="48">
        <f t="shared" si="67"/>
        <v>0</v>
      </c>
      <c r="HC86" s="48">
        <f t="shared" si="67"/>
        <v>0</v>
      </c>
      <c r="HD86" s="48">
        <f t="shared" si="67"/>
        <v>0</v>
      </c>
      <c r="HE86" s="48"/>
      <c r="HF86" s="48"/>
      <c r="HG86" s="48">
        <f t="shared" si="67"/>
        <v>0</v>
      </c>
      <c r="HH86" s="48">
        <f t="shared" si="67"/>
        <v>0</v>
      </c>
      <c r="HI86" s="48">
        <f t="shared" si="67"/>
        <v>0</v>
      </c>
      <c r="HJ86" s="48"/>
    </row>
    <row r="87" spans="2:218">
      <c r="B87" s="5" t="s">
        <v>10</v>
      </c>
      <c r="C87" s="48">
        <f t="shared" si="65"/>
        <v>70248.991999999998</v>
      </c>
      <c r="D87" s="48">
        <f t="shared" si="65"/>
        <v>773.22400000000005</v>
      </c>
      <c r="E87" s="48">
        <f t="shared" si="65"/>
        <v>71073.801999999996</v>
      </c>
      <c r="F87" s="48"/>
      <c r="G87" s="48"/>
      <c r="H87" s="48">
        <f t="shared" si="65"/>
        <v>69857.763000000006</v>
      </c>
      <c r="I87" s="48">
        <f t="shared" si="65"/>
        <v>302.02199999999999</v>
      </c>
      <c r="J87" s="48">
        <f t="shared" si="65"/>
        <v>70211.370999999999</v>
      </c>
      <c r="K87" s="48"/>
      <c r="L87" s="48">
        <f t="shared" si="65"/>
        <v>70248.991999999998</v>
      </c>
      <c r="M87" s="48">
        <f t="shared" si="65"/>
        <v>773.22400000000005</v>
      </c>
      <c r="N87" s="48">
        <f t="shared" si="65"/>
        <v>71073.801999999996</v>
      </c>
      <c r="O87" s="48"/>
      <c r="P87" s="48"/>
      <c r="Q87" s="48">
        <f t="shared" si="65"/>
        <v>69857.763000000006</v>
      </c>
      <c r="R87" s="48">
        <f t="shared" si="65"/>
        <v>302.02199999999999</v>
      </c>
      <c r="S87" s="48">
        <f t="shared" si="65"/>
        <v>70211.370999999999</v>
      </c>
      <c r="T87" s="48"/>
      <c r="U87" s="48">
        <f t="shared" si="65"/>
        <v>31931.315999999999</v>
      </c>
      <c r="V87" s="48">
        <f t="shared" si="65"/>
        <v>512.19100000000003</v>
      </c>
      <c r="W87" s="48">
        <f t="shared" si="65"/>
        <v>32443.507000000001</v>
      </c>
      <c r="X87" s="48"/>
      <c r="Y87" s="48"/>
      <c r="Z87" s="48">
        <f t="shared" si="65"/>
        <v>31655.51</v>
      </c>
      <c r="AA87" s="48">
        <f t="shared" si="65"/>
        <v>195.995</v>
      </c>
      <c r="AB87" s="48">
        <f t="shared" si="65"/>
        <v>31851.505000000001</v>
      </c>
      <c r="AC87" s="48"/>
      <c r="AD87" s="48">
        <f t="shared" si="65"/>
        <v>801.33100000000002</v>
      </c>
      <c r="AE87" s="48">
        <f t="shared" si="65"/>
        <v>13.542</v>
      </c>
      <c r="AF87" s="48">
        <f t="shared" si="65"/>
        <v>814.87300000000005</v>
      </c>
      <c r="AG87" s="48"/>
      <c r="AH87" s="48"/>
      <c r="AI87" s="48">
        <f t="shared" si="65"/>
        <v>792.85299999999995</v>
      </c>
      <c r="AJ87" s="48">
        <f t="shared" si="65"/>
        <v>5.75</v>
      </c>
      <c r="AK87" s="48">
        <f t="shared" si="65"/>
        <v>798.60299999999995</v>
      </c>
      <c r="AL87" s="48"/>
      <c r="AM87" s="48">
        <f t="shared" si="65"/>
        <v>25105.823</v>
      </c>
      <c r="AN87" s="48">
        <f t="shared" si="65"/>
        <v>424.267</v>
      </c>
      <c r="AO87" s="48">
        <f t="shared" si="65"/>
        <v>25530.09</v>
      </c>
      <c r="AP87" s="48"/>
      <c r="AQ87" s="48"/>
      <c r="AR87" s="48">
        <f t="shared" si="65"/>
        <v>24840.192999999999</v>
      </c>
      <c r="AS87" s="48">
        <f t="shared" si="65"/>
        <v>180.15100000000001</v>
      </c>
      <c r="AT87" s="48">
        <f t="shared" si="65"/>
        <v>25020.344000000001</v>
      </c>
      <c r="AU87" s="48"/>
      <c r="AV87" s="48">
        <f t="shared" si="65"/>
        <v>193.517</v>
      </c>
      <c r="AW87" s="48">
        <f t="shared" si="65"/>
        <v>0</v>
      </c>
      <c r="AX87" s="48">
        <f t="shared" si="65"/>
        <v>193.517</v>
      </c>
      <c r="AY87" s="48"/>
      <c r="AZ87" s="48"/>
      <c r="BA87" s="48">
        <f t="shared" si="65"/>
        <v>193.517</v>
      </c>
      <c r="BB87" s="48">
        <f t="shared" si="65"/>
        <v>0</v>
      </c>
      <c r="BC87" s="48">
        <f t="shared" si="65"/>
        <v>193.517</v>
      </c>
      <c r="BD87" s="48"/>
      <c r="BE87" s="48">
        <f t="shared" si="65"/>
        <v>1594.143</v>
      </c>
      <c r="BF87" s="48">
        <f t="shared" si="65"/>
        <v>18.923999999999999</v>
      </c>
      <c r="BG87" s="48">
        <f t="shared" si="65"/>
        <v>1613.067</v>
      </c>
      <c r="BH87" s="48"/>
      <c r="BI87" s="48"/>
      <c r="BJ87" s="48">
        <f t="shared" si="65"/>
        <v>1593.694</v>
      </c>
      <c r="BK87" s="48">
        <f t="shared" si="65"/>
        <v>2.5680000000000001</v>
      </c>
      <c r="BL87" s="48">
        <f t="shared" si="65"/>
        <v>1596.2619999999999</v>
      </c>
      <c r="BM87" s="48"/>
      <c r="BN87" s="48">
        <f t="shared" si="65"/>
        <v>4430.0190000000002</v>
      </c>
      <c r="BO87" s="48">
        <f t="shared" si="65"/>
        <v>55.457999999999998</v>
      </c>
      <c r="BP87" s="48">
        <f t="shared" si="65"/>
        <v>4485.4769999999999</v>
      </c>
      <c r="BQ87" s="48"/>
      <c r="BR87" s="48"/>
      <c r="BS87" s="48">
        <f t="shared" si="65"/>
        <v>4428.7700000000004</v>
      </c>
      <c r="BT87" s="48">
        <f t="shared" si="65"/>
        <v>7.5259999999999998</v>
      </c>
      <c r="BU87" s="48">
        <f t="shared" si="65"/>
        <v>4436.2960000000003</v>
      </c>
      <c r="BV87" s="48"/>
      <c r="BW87" s="48">
        <f t="shared" si="65"/>
        <v>32989.404999999999</v>
      </c>
      <c r="BX87" s="48">
        <f t="shared" si="65"/>
        <v>223.16900000000001</v>
      </c>
      <c r="BY87" s="48">
        <f t="shared" si="65"/>
        <v>33212.574000000001</v>
      </c>
      <c r="BZ87" s="48"/>
      <c r="CA87" s="48"/>
      <c r="CB87" s="48">
        <f t="shared" si="65"/>
        <v>32888.171000000002</v>
      </c>
      <c r="CC87" s="48">
        <f t="shared" si="65"/>
        <v>97.241</v>
      </c>
      <c r="CD87" s="48">
        <f t="shared" si="65"/>
        <v>32985.411999999997</v>
      </c>
      <c r="CE87" s="48"/>
      <c r="CF87" s="48">
        <f t="shared" si="65"/>
        <v>32652.830999999998</v>
      </c>
      <c r="CG87" s="48">
        <f t="shared" si="65"/>
        <v>223.16900000000001</v>
      </c>
      <c r="CH87" s="48">
        <f t="shared" si="65"/>
        <v>32876</v>
      </c>
      <c r="CI87" s="48"/>
      <c r="CJ87" s="48"/>
      <c r="CK87" s="48">
        <f t="shared" si="65"/>
        <v>32551.597000000002</v>
      </c>
      <c r="CL87" s="48">
        <f t="shared" si="65"/>
        <v>97.241</v>
      </c>
      <c r="CM87" s="48">
        <f t="shared" si="65"/>
        <v>32648.838</v>
      </c>
      <c r="CN87" s="48"/>
      <c r="CO87" s="48">
        <f t="shared" si="65"/>
        <v>15173.471</v>
      </c>
      <c r="CP87" s="48">
        <f t="shared" si="65"/>
        <v>112.271</v>
      </c>
      <c r="CQ87" s="48">
        <f t="shared" si="65"/>
        <v>15285.742</v>
      </c>
      <c r="CR87" s="48"/>
      <c r="CS87" s="48"/>
      <c r="CT87" s="48">
        <f t="shared" si="65"/>
        <v>15120.985000000001</v>
      </c>
      <c r="CU87" s="48">
        <f t="shared" si="64"/>
        <v>47.042999999999999</v>
      </c>
      <c r="CV87" s="48">
        <f t="shared" si="64"/>
        <v>15168.028</v>
      </c>
      <c r="CW87" s="48"/>
      <c r="CX87" s="48">
        <f t="shared" si="64"/>
        <v>13437.41</v>
      </c>
      <c r="CY87" s="48">
        <f t="shared" si="64"/>
        <v>99.424999999999997</v>
      </c>
      <c r="CZ87" s="48">
        <f t="shared" si="64"/>
        <v>13536.834999999999</v>
      </c>
      <c r="DA87" s="48"/>
      <c r="DB87" s="48"/>
      <c r="DC87" s="48">
        <f t="shared" si="64"/>
        <v>13390.929</v>
      </c>
      <c r="DD87" s="48">
        <f t="shared" si="64"/>
        <v>41.661000000000001</v>
      </c>
      <c r="DE87" s="48">
        <f t="shared" si="64"/>
        <v>13432.59</v>
      </c>
      <c r="DF87" s="48"/>
      <c r="DG87" s="48">
        <f t="shared" si="64"/>
        <v>4041.95</v>
      </c>
      <c r="DH87" s="48">
        <f t="shared" si="64"/>
        <v>11.473000000000001</v>
      </c>
      <c r="DI87" s="48">
        <f t="shared" si="64"/>
        <v>4053.4229999999998</v>
      </c>
      <c r="DJ87" s="48"/>
      <c r="DK87" s="48"/>
      <c r="DL87" s="48">
        <f t="shared" si="64"/>
        <v>4039.683</v>
      </c>
      <c r="DM87" s="48">
        <f t="shared" si="64"/>
        <v>8.5370000000000008</v>
      </c>
      <c r="DN87" s="48">
        <f t="shared" si="64"/>
        <v>4048.22</v>
      </c>
      <c r="DO87" s="48"/>
      <c r="DP87" s="48">
        <f t="shared" si="64"/>
        <v>336.57400000000001</v>
      </c>
      <c r="DQ87" s="48">
        <f t="shared" si="64"/>
        <v>0</v>
      </c>
      <c r="DR87" s="48">
        <f t="shared" si="64"/>
        <v>336.57400000000001</v>
      </c>
      <c r="DS87" s="48"/>
      <c r="DT87" s="48"/>
      <c r="DU87" s="48">
        <f t="shared" si="64"/>
        <v>336.57400000000001</v>
      </c>
      <c r="DV87" s="48">
        <f t="shared" si="64"/>
        <v>0</v>
      </c>
      <c r="DW87" s="48">
        <f t="shared" si="64"/>
        <v>336.57400000000001</v>
      </c>
      <c r="DX87" s="48"/>
      <c r="DY87" s="48">
        <f t="shared" si="66"/>
        <v>0</v>
      </c>
      <c r="DZ87" s="48">
        <f t="shared" si="66"/>
        <v>0</v>
      </c>
      <c r="EA87" s="48">
        <f t="shared" si="66"/>
        <v>780.42700000000002</v>
      </c>
      <c r="EB87" s="48"/>
      <c r="EC87" s="48"/>
      <c r="ED87" s="48">
        <f t="shared" si="66"/>
        <v>0</v>
      </c>
      <c r="EE87" s="48">
        <f t="shared" si="66"/>
        <v>0</v>
      </c>
      <c r="EF87" s="48">
        <f t="shared" si="66"/>
        <v>737.22</v>
      </c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>
        <f t="shared" si="66"/>
        <v>4637.2340000000004</v>
      </c>
      <c r="FA87" s="48">
        <f t="shared" si="66"/>
        <v>0.06</v>
      </c>
      <c r="FB87" s="48">
        <f t="shared" si="66"/>
        <v>4637.2939999999999</v>
      </c>
      <c r="FC87" s="48"/>
      <c r="FD87" s="48"/>
      <c r="FE87" s="48">
        <f t="shared" si="66"/>
        <v>4637.2340000000004</v>
      </c>
      <c r="FF87" s="48">
        <f t="shared" si="66"/>
        <v>0</v>
      </c>
      <c r="FG87" s="48">
        <f t="shared" si="66"/>
        <v>4637.2340000000004</v>
      </c>
      <c r="FH87" s="48"/>
      <c r="FI87" s="48">
        <f t="shared" si="66"/>
        <v>0</v>
      </c>
      <c r="FJ87" s="48">
        <f t="shared" si="66"/>
        <v>0</v>
      </c>
      <c r="FK87" s="48">
        <f t="shared" si="66"/>
        <v>0</v>
      </c>
      <c r="FL87" s="48"/>
      <c r="FM87" s="48"/>
      <c r="FN87" s="48">
        <f t="shared" si="66"/>
        <v>0</v>
      </c>
      <c r="FO87" s="48">
        <f t="shared" si="66"/>
        <v>0</v>
      </c>
      <c r="FP87" s="48">
        <f t="shared" si="66"/>
        <v>0</v>
      </c>
      <c r="FQ87" s="48"/>
      <c r="FR87" s="48">
        <f t="shared" si="66"/>
        <v>0</v>
      </c>
      <c r="FS87" s="48">
        <f t="shared" si="66"/>
        <v>0</v>
      </c>
      <c r="FT87" s="48">
        <f t="shared" si="66"/>
        <v>0</v>
      </c>
      <c r="FU87" s="48"/>
      <c r="FV87" s="48"/>
      <c r="FW87" s="48">
        <f t="shared" si="66"/>
        <v>0</v>
      </c>
      <c r="FX87" s="48">
        <f t="shared" si="66"/>
        <v>0</v>
      </c>
      <c r="FY87" s="48">
        <f t="shared" si="66"/>
        <v>0</v>
      </c>
      <c r="FZ87" s="48"/>
      <c r="GA87" s="48">
        <f t="shared" si="66"/>
        <v>0</v>
      </c>
      <c r="GB87" s="48">
        <f t="shared" si="66"/>
        <v>0</v>
      </c>
      <c r="GC87" s="48">
        <f t="shared" si="66"/>
        <v>0</v>
      </c>
      <c r="GD87" s="48"/>
      <c r="GE87" s="48"/>
      <c r="GF87" s="48">
        <f t="shared" si="66"/>
        <v>0</v>
      </c>
      <c r="GG87" s="48">
        <f t="shared" si="66"/>
        <v>0</v>
      </c>
      <c r="GH87" s="48">
        <f t="shared" si="66"/>
        <v>0</v>
      </c>
      <c r="GI87" s="48"/>
      <c r="GJ87" s="48">
        <f t="shared" si="66"/>
        <v>0</v>
      </c>
      <c r="GK87" s="48">
        <f t="shared" si="66"/>
        <v>0</v>
      </c>
      <c r="GL87" s="48">
        <f t="shared" si="66"/>
        <v>0</v>
      </c>
      <c r="GM87" s="48"/>
      <c r="GN87" s="48"/>
      <c r="GO87" s="48">
        <f t="shared" si="66"/>
        <v>0</v>
      </c>
      <c r="GP87" s="48">
        <f t="shared" si="66"/>
        <v>0</v>
      </c>
      <c r="GQ87" s="48">
        <f t="shared" si="66"/>
        <v>0</v>
      </c>
      <c r="GR87" s="48"/>
      <c r="GS87" s="48">
        <f t="shared" si="66"/>
        <v>0</v>
      </c>
      <c r="GT87" s="48">
        <f t="shared" si="66"/>
        <v>0</v>
      </c>
      <c r="GU87" s="48">
        <f t="shared" si="66"/>
        <v>0</v>
      </c>
      <c r="GV87" s="48"/>
      <c r="GW87" s="48"/>
      <c r="GX87" s="48">
        <f t="shared" si="66"/>
        <v>0</v>
      </c>
      <c r="GY87" s="48">
        <f t="shared" si="66"/>
        <v>0</v>
      </c>
      <c r="GZ87" s="48">
        <f t="shared" si="66"/>
        <v>0</v>
      </c>
      <c r="HA87" s="48"/>
      <c r="HB87" s="48">
        <f t="shared" si="66"/>
        <v>0</v>
      </c>
      <c r="HC87" s="48">
        <f t="shared" si="66"/>
        <v>0</v>
      </c>
      <c r="HD87" s="48">
        <f t="shared" si="66"/>
        <v>0</v>
      </c>
      <c r="HE87" s="48"/>
      <c r="HF87" s="48"/>
      <c r="HG87" s="48">
        <f t="shared" si="66"/>
        <v>0</v>
      </c>
      <c r="HH87" s="48">
        <f t="shared" si="66"/>
        <v>0</v>
      </c>
      <c r="HI87" s="48">
        <f t="shared" si="66"/>
        <v>0</v>
      </c>
      <c r="HJ87" s="48"/>
    </row>
    <row r="88" spans="2:218">
      <c r="B88" s="5" t="s">
        <v>24</v>
      </c>
      <c r="C88" s="48">
        <f t="shared" si="65"/>
        <v>8373.51</v>
      </c>
      <c r="D88" s="48">
        <f t="shared" si="65"/>
        <v>174.203</v>
      </c>
      <c r="E88" s="48">
        <f t="shared" si="65"/>
        <v>8555.5310000000009</v>
      </c>
      <c r="F88" s="48"/>
      <c r="G88" s="48"/>
      <c r="H88" s="48">
        <f t="shared" si="65"/>
        <v>8300.4680000000008</v>
      </c>
      <c r="I88" s="48">
        <f t="shared" si="65"/>
        <v>59.496000000000002</v>
      </c>
      <c r="J88" s="48">
        <f t="shared" si="65"/>
        <v>8367.7819999999992</v>
      </c>
      <c r="K88" s="48"/>
      <c r="L88" s="48">
        <f t="shared" si="65"/>
        <v>8373.51</v>
      </c>
      <c r="M88" s="48">
        <f t="shared" si="65"/>
        <v>174.203</v>
      </c>
      <c r="N88" s="48">
        <f t="shared" si="65"/>
        <v>8555.5310000000009</v>
      </c>
      <c r="O88" s="48"/>
      <c r="P88" s="48"/>
      <c r="Q88" s="48">
        <f t="shared" si="65"/>
        <v>8300.4680000000008</v>
      </c>
      <c r="R88" s="48">
        <f t="shared" si="65"/>
        <v>59.496000000000002</v>
      </c>
      <c r="S88" s="48">
        <f t="shared" si="65"/>
        <v>8367.7819999999992</v>
      </c>
      <c r="T88" s="48"/>
      <c r="U88" s="48">
        <f t="shared" si="65"/>
        <v>2867.0880000000002</v>
      </c>
      <c r="V88" s="48">
        <f t="shared" si="65"/>
        <v>64.866</v>
      </c>
      <c r="W88" s="48">
        <f t="shared" si="65"/>
        <v>2931.9540000000002</v>
      </c>
      <c r="X88" s="48"/>
      <c r="Y88" s="48"/>
      <c r="Z88" s="48">
        <f t="shared" si="65"/>
        <v>2827.502</v>
      </c>
      <c r="AA88" s="48">
        <f t="shared" si="65"/>
        <v>25.038</v>
      </c>
      <c r="AB88" s="48">
        <f t="shared" si="65"/>
        <v>2852.54</v>
      </c>
      <c r="AC88" s="48"/>
      <c r="AD88" s="48">
        <f t="shared" si="65"/>
        <v>92.325000000000003</v>
      </c>
      <c r="AE88" s="48">
        <f t="shared" si="65"/>
        <v>2.036</v>
      </c>
      <c r="AF88" s="48">
        <f t="shared" si="65"/>
        <v>94.361000000000004</v>
      </c>
      <c r="AG88" s="48"/>
      <c r="AH88" s="48"/>
      <c r="AI88" s="48">
        <f t="shared" si="65"/>
        <v>90.834000000000003</v>
      </c>
      <c r="AJ88" s="48">
        <f t="shared" si="65"/>
        <v>0.90600000000000003</v>
      </c>
      <c r="AK88" s="48">
        <f t="shared" si="65"/>
        <v>91.74</v>
      </c>
      <c r="AL88" s="48"/>
      <c r="AM88" s="48">
        <f t="shared" si="65"/>
        <v>2305.5219999999999</v>
      </c>
      <c r="AN88" s="48">
        <f t="shared" si="65"/>
        <v>50.847000000000001</v>
      </c>
      <c r="AO88" s="48">
        <f t="shared" si="65"/>
        <v>2356.3690000000001</v>
      </c>
      <c r="AP88" s="48"/>
      <c r="AQ88" s="48"/>
      <c r="AR88" s="48">
        <f t="shared" si="65"/>
        <v>2268.2820000000002</v>
      </c>
      <c r="AS88" s="48">
        <f t="shared" si="65"/>
        <v>22.617000000000001</v>
      </c>
      <c r="AT88" s="48">
        <f t="shared" si="65"/>
        <v>2290.8989999999999</v>
      </c>
      <c r="AU88" s="48"/>
      <c r="AV88" s="48">
        <f t="shared" si="65"/>
        <v>21.21</v>
      </c>
      <c r="AW88" s="48">
        <f t="shared" si="65"/>
        <v>0</v>
      </c>
      <c r="AX88" s="48">
        <f t="shared" si="65"/>
        <v>21.21</v>
      </c>
      <c r="AY88" s="48"/>
      <c r="AZ88" s="48"/>
      <c r="BA88" s="48">
        <f t="shared" si="65"/>
        <v>21.21</v>
      </c>
      <c r="BB88" s="48">
        <f t="shared" si="65"/>
        <v>0</v>
      </c>
      <c r="BC88" s="48">
        <f t="shared" si="65"/>
        <v>21.21</v>
      </c>
      <c r="BD88" s="48"/>
      <c r="BE88" s="48">
        <f t="shared" si="65"/>
        <v>189.107</v>
      </c>
      <c r="BF88" s="48">
        <f t="shared" si="65"/>
        <v>4.8289999999999997</v>
      </c>
      <c r="BG88" s="48">
        <f t="shared" si="65"/>
        <v>193.93600000000001</v>
      </c>
      <c r="BH88" s="48"/>
      <c r="BI88" s="48"/>
      <c r="BJ88" s="48">
        <f t="shared" si="65"/>
        <v>188.76300000000001</v>
      </c>
      <c r="BK88" s="48">
        <f t="shared" si="65"/>
        <v>0.61</v>
      </c>
      <c r="BL88" s="48">
        <f t="shared" si="65"/>
        <v>189.37299999999999</v>
      </c>
      <c r="BM88" s="48"/>
      <c r="BN88" s="48">
        <f t="shared" si="65"/>
        <v>280.13400000000001</v>
      </c>
      <c r="BO88" s="48">
        <f t="shared" si="65"/>
        <v>7.1539999999999999</v>
      </c>
      <c r="BP88" s="48">
        <f t="shared" si="65"/>
        <v>287.28800000000001</v>
      </c>
      <c r="BQ88" s="48"/>
      <c r="BR88" s="48"/>
      <c r="BS88" s="48">
        <f t="shared" si="65"/>
        <v>279.62299999999999</v>
      </c>
      <c r="BT88" s="48">
        <f t="shared" si="65"/>
        <v>0.90500000000000003</v>
      </c>
      <c r="BU88" s="48">
        <f t="shared" si="65"/>
        <v>280.52800000000002</v>
      </c>
      <c r="BV88" s="48"/>
      <c r="BW88" s="48">
        <f t="shared" si="65"/>
        <v>4859.7939999999999</v>
      </c>
      <c r="BX88" s="48">
        <f t="shared" si="65"/>
        <v>102.95699999999999</v>
      </c>
      <c r="BY88" s="48">
        <f t="shared" si="65"/>
        <v>4962.7510000000002</v>
      </c>
      <c r="BZ88" s="48"/>
      <c r="CA88" s="48"/>
      <c r="CB88" s="48">
        <f t="shared" si="65"/>
        <v>4828.808</v>
      </c>
      <c r="CC88" s="48">
        <f t="shared" si="65"/>
        <v>32.738999999999997</v>
      </c>
      <c r="CD88" s="48">
        <f t="shared" si="65"/>
        <v>4861.5469999999996</v>
      </c>
      <c r="CE88" s="48"/>
      <c r="CF88" s="48">
        <f t="shared" si="65"/>
        <v>4823.8559999999998</v>
      </c>
      <c r="CG88" s="48">
        <f t="shared" si="65"/>
        <v>102.95699999999999</v>
      </c>
      <c r="CH88" s="48">
        <f t="shared" si="65"/>
        <v>4926.8130000000001</v>
      </c>
      <c r="CI88" s="48"/>
      <c r="CJ88" s="48"/>
      <c r="CK88" s="48">
        <f t="shared" si="65"/>
        <v>4792.87</v>
      </c>
      <c r="CL88" s="48">
        <f t="shared" si="65"/>
        <v>32.738999999999997</v>
      </c>
      <c r="CM88" s="48">
        <f t="shared" si="65"/>
        <v>4825.6090000000004</v>
      </c>
      <c r="CN88" s="48"/>
      <c r="CO88" s="48">
        <f t="shared" si="65"/>
        <v>2041.0119999999999</v>
      </c>
      <c r="CP88" s="48">
        <f t="shared" si="65"/>
        <v>43.561999999999998</v>
      </c>
      <c r="CQ88" s="48">
        <f t="shared" si="65"/>
        <v>2084.5740000000001</v>
      </c>
      <c r="CR88" s="48"/>
      <c r="CS88" s="48"/>
      <c r="CT88" s="48">
        <f t="shared" ref="CT88:FE92" si="68">CT36/1000</f>
        <v>2027.902</v>
      </c>
      <c r="CU88" s="48">
        <f t="shared" si="68"/>
        <v>13.852</v>
      </c>
      <c r="CV88" s="48">
        <f t="shared" si="68"/>
        <v>2041.7539999999999</v>
      </c>
      <c r="CW88" s="48"/>
      <c r="CX88" s="48">
        <f t="shared" si="68"/>
        <v>1635.1559999999999</v>
      </c>
      <c r="CY88" s="48">
        <f t="shared" si="68"/>
        <v>34.9</v>
      </c>
      <c r="CZ88" s="48">
        <f t="shared" si="68"/>
        <v>1670.056</v>
      </c>
      <c r="DA88" s="48"/>
      <c r="DB88" s="48"/>
      <c r="DC88" s="48">
        <f t="shared" si="68"/>
        <v>1624.652</v>
      </c>
      <c r="DD88" s="48">
        <f t="shared" si="68"/>
        <v>11.098000000000001</v>
      </c>
      <c r="DE88" s="48">
        <f t="shared" si="68"/>
        <v>1635.75</v>
      </c>
      <c r="DF88" s="48"/>
      <c r="DG88" s="48">
        <f t="shared" si="68"/>
        <v>1147.6880000000001</v>
      </c>
      <c r="DH88" s="48">
        <f t="shared" si="68"/>
        <v>24.495000000000001</v>
      </c>
      <c r="DI88" s="48">
        <f t="shared" si="68"/>
        <v>1172.183</v>
      </c>
      <c r="DJ88" s="48"/>
      <c r="DK88" s="48"/>
      <c r="DL88" s="48">
        <f t="shared" si="68"/>
        <v>1140.316</v>
      </c>
      <c r="DM88" s="48">
        <f t="shared" si="68"/>
        <v>7.7889999999999997</v>
      </c>
      <c r="DN88" s="48">
        <f t="shared" si="68"/>
        <v>1148.105</v>
      </c>
      <c r="DO88" s="48"/>
      <c r="DP88" s="48">
        <f t="shared" si="68"/>
        <v>35.938000000000002</v>
      </c>
      <c r="DQ88" s="48">
        <f t="shared" si="68"/>
        <v>0</v>
      </c>
      <c r="DR88" s="48">
        <f t="shared" si="68"/>
        <v>35.938000000000002</v>
      </c>
      <c r="DS88" s="48"/>
      <c r="DT88" s="48"/>
      <c r="DU88" s="48">
        <f t="shared" si="68"/>
        <v>35.938000000000002</v>
      </c>
      <c r="DV88" s="48">
        <f t="shared" si="68"/>
        <v>0</v>
      </c>
      <c r="DW88" s="48">
        <f t="shared" si="68"/>
        <v>35.938000000000002</v>
      </c>
      <c r="DX88" s="48"/>
      <c r="DY88" s="48">
        <f t="shared" si="66"/>
        <v>0</v>
      </c>
      <c r="DZ88" s="48">
        <f t="shared" si="66"/>
        <v>0</v>
      </c>
      <c r="EA88" s="48">
        <f t="shared" si="66"/>
        <v>194.137</v>
      </c>
      <c r="EB88" s="48"/>
      <c r="EC88" s="48"/>
      <c r="ED88" s="48">
        <f t="shared" si="66"/>
        <v>0</v>
      </c>
      <c r="EE88" s="48">
        <f t="shared" si="66"/>
        <v>0</v>
      </c>
      <c r="EF88" s="48">
        <f t="shared" si="66"/>
        <v>187.006</v>
      </c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>
        <f t="shared" si="66"/>
        <v>466.68900000000002</v>
      </c>
      <c r="FA88" s="48">
        <f t="shared" si="66"/>
        <v>0</v>
      </c>
      <c r="FB88" s="48">
        <f t="shared" si="66"/>
        <v>466.68900000000002</v>
      </c>
      <c r="FC88" s="48"/>
      <c r="FD88" s="48"/>
      <c r="FE88" s="48">
        <f t="shared" si="66"/>
        <v>466.68900000000002</v>
      </c>
      <c r="FF88" s="48">
        <f t="shared" si="66"/>
        <v>0</v>
      </c>
      <c r="FG88" s="48">
        <f t="shared" si="66"/>
        <v>466.68900000000002</v>
      </c>
      <c r="FH88" s="48"/>
      <c r="FI88" s="48">
        <f t="shared" si="66"/>
        <v>0</v>
      </c>
      <c r="FJ88" s="48">
        <f t="shared" si="66"/>
        <v>0</v>
      </c>
      <c r="FK88" s="48">
        <f t="shared" si="66"/>
        <v>0</v>
      </c>
      <c r="FL88" s="48"/>
      <c r="FM88" s="48"/>
      <c r="FN88" s="48">
        <f t="shared" si="66"/>
        <v>0</v>
      </c>
      <c r="FO88" s="48">
        <f t="shared" si="66"/>
        <v>0</v>
      </c>
      <c r="FP88" s="48">
        <f t="shared" si="66"/>
        <v>0</v>
      </c>
      <c r="FQ88" s="48"/>
      <c r="FR88" s="48">
        <f t="shared" si="66"/>
        <v>0</v>
      </c>
      <c r="FS88" s="48">
        <f t="shared" si="66"/>
        <v>0</v>
      </c>
      <c r="FT88" s="48">
        <f t="shared" si="66"/>
        <v>0</v>
      </c>
      <c r="FU88" s="48"/>
      <c r="FV88" s="48"/>
      <c r="FW88" s="48">
        <f t="shared" si="66"/>
        <v>0</v>
      </c>
      <c r="FX88" s="48">
        <f t="shared" si="66"/>
        <v>0</v>
      </c>
      <c r="FY88" s="48">
        <f t="shared" si="66"/>
        <v>0</v>
      </c>
      <c r="FZ88" s="48"/>
      <c r="GA88" s="48">
        <f t="shared" si="66"/>
        <v>0</v>
      </c>
      <c r="GB88" s="48">
        <f t="shared" si="66"/>
        <v>0</v>
      </c>
      <c r="GC88" s="48">
        <f t="shared" si="66"/>
        <v>0</v>
      </c>
      <c r="GD88" s="48"/>
      <c r="GE88" s="48"/>
      <c r="GF88" s="48">
        <f t="shared" si="66"/>
        <v>0</v>
      </c>
      <c r="GG88" s="48">
        <f t="shared" si="66"/>
        <v>0</v>
      </c>
      <c r="GH88" s="48">
        <f t="shared" si="66"/>
        <v>0</v>
      </c>
      <c r="GI88" s="48"/>
      <c r="GJ88" s="48">
        <f t="shared" si="66"/>
        <v>0</v>
      </c>
      <c r="GK88" s="48">
        <f t="shared" si="66"/>
        <v>0</v>
      </c>
      <c r="GL88" s="48">
        <f t="shared" si="66"/>
        <v>0</v>
      </c>
      <c r="GM88" s="48"/>
      <c r="GN88" s="48"/>
      <c r="GO88" s="48">
        <f t="shared" si="66"/>
        <v>0</v>
      </c>
      <c r="GP88" s="48">
        <f t="shared" si="66"/>
        <v>0</v>
      </c>
      <c r="GQ88" s="48">
        <f t="shared" si="66"/>
        <v>0</v>
      </c>
      <c r="GR88" s="48"/>
      <c r="GS88" s="48">
        <f t="shared" si="66"/>
        <v>0</v>
      </c>
      <c r="GT88" s="48">
        <f t="shared" si="66"/>
        <v>0</v>
      </c>
      <c r="GU88" s="48">
        <f t="shared" si="66"/>
        <v>0</v>
      </c>
      <c r="GV88" s="48"/>
      <c r="GW88" s="48"/>
      <c r="GX88" s="48">
        <f t="shared" si="66"/>
        <v>0</v>
      </c>
      <c r="GY88" s="48">
        <f t="shared" si="66"/>
        <v>0</v>
      </c>
      <c r="GZ88" s="48">
        <f t="shared" si="66"/>
        <v>0</v>
      </c>
      <c r="HA88" s="48"/>
      <c r="HB88" s="48">
        <f t="shared" si="66"/>
        <v>0</v>
      </c>
      <c r="HC88" s="48">
        <f t="shared" si="66"/>
        <v>0</v>
      </c>
      <c r="HD88" s="48">
        <f t="shared" si="66"/>
        <v>0</v>
      </c>
      <c r="HE88" s="48"/>
      <c r="HF88" s="48"/>
      <c r="HG88" s="48">
        <f t="shared" si="66"/>
        <v>0</v>
      </c>
      <c r="HH88" s="48">
        <f t="shared" si="66"/>
        <v>0</v>
      </c>
      <c r="HI88" s="48">
        <f t="shared" si="66"/>
        <v>0</v>
      </c>
      <c r="HJ88" s="48"/>
    </row>
    <row r="89" spans="2:218">
      <c r="B89" s="5" t="s">
        <v>3</v>
      </c>
      <c r="C89" s="48">
        <f t="shared" ref="C89:CT92" si="69">C37/1000</f>
        <v>6359.3119999999999</v>
      </c>
      <c r="D89" s="48">
        <f t="shared" si="69"/>
        <v>100.89700000000001</v>
      </c>
      <c r="E89" s="48">
        <f t="shared" si="69"/>
        <v>6466.0829999999996</v>
      </c>
      <c r="F89" s="48"/>
      <c r="G89" s="48"/>
      <c r="H89" s="48">
        <f t="shared" si="69"/>
        <v>6327.2550000000001</v>
      </c>
      <c r="I89" s="48">
        <f t="shared" si="69"/>
        <v>36.182000000000002</v>
      </c>
      <c r="J89" s="48">
        <f t="shared" si="69"/>
        <v>6369.3109999999997</v>
      </c>
      <c r="K89" s="48"/>
      <c r="L89" s="48">
        <f t="shared" si="69"/>
        <v>6359.3119999999999</v>
      </c>
      <c r="M89" s="48">
        <f t="shared" si="69"/>
        <v>100.89700000000001</v>
      </c>
      <c r="N89" s="48">
        <f t="shared" si="69"/>
        <v>6466.0829999999996</v>
      </c>
      <c r="O89" s="48"/>
      <c r="P89" s="48"/>
      <c r="Q89" s="48">
        <f t="shared" si="69"/>
        <v>6327.2550000000001</v>
      </c>
      <c r="R89" s="48">
        <f t="shared" si="69"/>
        <v>36.182000000000002</v>
      </c>
      <c r="S89" s="48">
        <f t="shared" si="69"/>
        <v>6369.3109999999997</v>
      </c>
      <c r="T89" s="48"/>
      <c r="U89" s="48">
        <f t="shared" si="69"/>
        <v>3241.1210000000001</v>
      </c>
      <c r="V89" s="48">
        <f t="shared" si="69"/>
        <v>64.492000000000004</v>
      </c>
      <c r="W89" s="48">
        <f t="shared" si="69"/>
        <v>3305.6129999999998</v>
      </c>
      <c r="X89" s="48"/>
      <c r="Y89" s="48"/>
      <c r="Z89" s="48">
        <f t="shared" si="69"/>
        <v>3219.692</v>
      </c>
      <c r="AA89" s="48">
        <f t="shared" si="69"/>
        <v>24.085000000000001</v>
      </c>
      <c r="AB89" s="48">
        <f t="shared" si="69"/>
        <v>3243.777</v>
      </c>
      <c r="AC89" s="48"/>
      <c r="AD89" s="48">
        <f t="shared" si="69"/>
        <v>90.616</v>
      </c>
      <c r="AE89" s="48">
        <f t="shared" si="69"/>
        <v>1.9079999999999999</v>
      </c>
      <c r="AF89" s="48">
        <f t="shared" si="69"/>
        <v>92.524000000000001</v>
      </c>
      <c r="AG89" s="48"/>
      <c r="AH89" s="48"/>
      <c r="AI89" s="48">
        <f t="shared" si="69"/>
        <v>89.93</v>
      </c>
      <c r="AJ89" s="48">
        <f t="shared" si="69"/>
        <v>0.71899999999999997</v>
      </c>
      <c r="AK89" s="48">
        <f t="shared" si="69"/>
        <v>90.649000000000001</v>
      </c>
      <c r="AL89" s="48"/>
      <c r="AM89" s="48">
        <f t="shared" si="69"/>
        <v>2861.973</v>
      </c>
      <c r="AN89" s="48">
        <f t="shared" si="69"/>
        <v>60.058999999999997</v>
      </c>
      <c r="AO89" s="48">
        <f t="shared" si="69"/>
        <v>2922.0320000000002</v>
      </c>
      <c r="AP89" s="48"/>
      <c r="AQ89" s="48"/>
      <c r="AR89" s="48">
        <f t="shared" si="69"/>
        <v>2840.2460000000001</v>
      </c>
      <c r="AS89" s="48">
        <f t="shared" si="69"/>
        <v>22.641999999999999</v>
      </c>
      <c r="AT89" s="48">
        <f t="shared" si="69"/>
        <v>2862.8879999999999</v>
      </c>
      <c r="AU89" s="48"/>
      <c r="AV89" s="48">
        <f t="shared" si="69"/>
        <v>21.7</v>
      </c>
      <c r="AW89" s="48">
        <f t="shared" si="69"/>
        <v>0</v>
      </c>
      <c r="AX89" s="48">
        <f t="shared" si="69"/>
        <v>21.7</v>
      </c>
      <c r="AY89" s="48"/>
      <c r="AZ89" s="48"/>
      <c r="BA89" s="48">
        <f t="shared" si="69"/>
        <v>21.7</v>
      </c>
      <c r="BB89" s="48">
        <f t="shared" si="69"/>
        <v>0</v>
      </c>
      <c r="BC89" s="48">
        <f t="shared" si="69"/>
        <v>21.7</v>
      </c>
      <c r="BD89" s="48"/>
      <c r="BE89" s="48">
        <f t="shared" si="69"/>
        <v>142.02600000000001</v>
      </c>
      <c r="BF89" s="48">
        <f t="shared" si="69"/>
        <v>1.7689999999999999</v>
      </c>
      <c r="BG89" s="48">
        <f t="shared" si="69"/>
        <v>143.79499999999999</v>
      </c>
      <c r="BH89" s="48"/>
      <c r="BI89" s="48"/>
      <c r="BJ89" s="48">
        <f t="shared" si="69"/>
        <v>141.458</v>
      </c>
      <c r="BK89" s="48">
        <f t="shared" si="69"/>
        <v>0.49099999999999999</v>
      </c>
      <c r="BL89" s="48">
        <f t="shared" si="69"/>
        <v>141.94900000000001</v>
      </c>
      <c r="BM89" s="48"/>
      <c r="BN89" s="48">
        <f t="shared" si="69"/>
        <v>146.506</v>
      </c>
      <c r="BO89" s="48">
        <f t="shared" si="69"/>
        <v>0.75600000000000001</v>
      </c>
      <c r="BP89" s="48">
        <f t="shared" si="69"/>
        <v>147.262</v>
      </c>
      <c r="BQ89" s="48"/>
      <c r="BR89" s="48"/>
      <c r="BS89" s="48">
        <f t="shared" si="69"/>
        <v>148.05799999999999</v>
      </c>
      <c r="BT89" s="48">
        <f t="shared" si="69"/>
        <v>0.23300000000000001</v>
      </c>
      <c r="BU89" s="48">
        <f t="shared" si="69"/>
        <v>148.291</v>
      </c>
      <c r="BV89" s="48"/>
      <c r="BW89" s="48">
        <f t="shared" si="69"/>
        <v>2657.8870000000002</v>
      </c>
      <c r="BX89" s="48">
        <f t="shared" si="69"/>
        <v>33.292999999999999</v>
      </c>
      <c r="BY89" s="48">
        <f t="shared" si="69"/>
        <v>2691.18</v>
      </c>
      <c r="BZ89" s="48"/>
      <c r="CA89" s="48"/>
      <c r="CB89" s="48">
        <f t="shared" si="69"/>
        <v>2648.192</v>
      </c>
      <c r="CC89" s="48">
        <f t="shared" si="69"/>
        <v>11.125</v>
      </c>
      <c r="CD89" s="48">
        <f t="shared" si="69"/>
        <v>2659.317</v>
      </c>
      <c r="CE89" s="48"/>
      <c r="CF89" s="48">
        <f t="shared" si="69"/>
        <v>2642.2919999999999</v>
      </c>
      <c r="CG89" s="48">
        <f t="shared" si="69"/>
        <v>33.292999999999999</v>
      </c>
      <c r="CH89" s="48">
        <f t="shared" si="69"/>
        <v>2675.585</v>
      </c>
      <c r="CI89" s="48"/>
      <c r="CJ89" s="48"/>
      <c r="CK89" s="48">
        <f t="shared" si="69"/>
        <v>2632.5970000000002</v>
      </c>
      <c r="CL89" s="48">
        <f t="shared" si="69"/>
        <v>11.125</v>
      </c>
      <c r="CM89" s="48">
        <f t="shared" si="69"/>
        <v>2643.7220000000002</v>
      </c>
      <c r="CN89" s="48"/>
      <c r="CO89" s="48">
        <f t="shared" si="69"/>
        <v>1105.32</v>
      </c>
      <c r="CP89" s="48">
        <f t="shared" si="69"/>
        <v>13.956</v>
      </c>
      <c r="CQ89" s="48">
        <f t="shared" si="69"/>
        <v>1119.2760000000001</v>
      </c>
      <c r="CR89" s="48"/>
      <c r="CS89" s="48"/>
      <c r="CT89" s="48">
        <f t="shared" si="69"/>
        <v>1101.268</v>
      </c>
      <c r="CU89" s="48">
        <f t="shared" si="68"/>
        <v>4.6639999999999997</v>
      </c>
      <c r="CV89" s="48">
        <f t="shared" si="68"/>
        <v>1105.932</v>
      </c>
      <c r="CW89" s="48"/>
      <c r="CX89" s="48">
        <f t="shared" si="68"/>
        <v>1281.5940000000001</v>
      </c>
      <c r="CY89" s="48">
        <f t="shared" si="68"/>
        <v>15.906000000000001</v>
      </c>
      <c r="CZ89" s="48">
        <f t="shared" si="68"/>
        <v>1297.5</v>
      </c>
      <c r="DA89" s="48"/>
      <c r="DB89" s="48"/>
      <c r="DC89" s="48">
        <f t="shared" si="68"/>
        <v>1276.8889999999999</v>
      </c>
      <c r="DD89" s="48">
        <f t="shared" si="68"/>
        <v>5.3150000000000004</v>
      </c>
      <c r="DE89" s="48">
        <f t="shared" si="68"/>
        <v>1282.204</v>
      </c>
      <c r="DF89" s="48"/>
      <c r="DG89" s="48">
        <f t="shared" si="68"/>
        <v>255.37799999999999</v>
      </c>
      <c r="DH89" s="48">
        <f t="shared" si="68"/>
        <v>3.431</v>
      </c>
      <c r="DI89" s="48">
        <f t="shared" si="68"/>
        <v>258.80900000000003</v>
      </c>
      <c r="DJ89" s="48"/>
      <c r="DK89" s="48"/>
      <c r="DL89" s="48">
        <f t="shared" si="68"/>
        <v>254.44</v>
      </c>
      <c r="DM89" s="48">
        <f t="shared" si="68"/>
        <v>1.1459999999999999</v>
      </c>
      <c r="DN89" s="48">
        <f t="shared" si="68"/>
        <v>255.58600000000001</v>
      </c>
      <c r="DO89" s="48"/>
      <c r="DP89" s="48">
        <f t="shared" si="68"/>
        <v>15.595000000000001</v>
      </c>
      <c r="DQ89" s="48">
        <f t="shared" si="68"/>
        <v>0</v>
      </c>
      <c r="DR89" s="48">
        <f t="shared" si="68"/>
        <v>15.595000000000001</v>
      </c>
      <c r="DS89" s="48"/>
      <c r="DT89" s="48"/>
      <c r="DU89" s="48">
        <f t="shared" si="68"/>
        <v>15.595000000000001</v>
      </c>
      <c r="DV89" s="48">
        <f t="shared" si="68"/>
        <v>0</v>
      </c>
      <c r="DW89" s="48">
        <f t="shared" si="68"/>
        <v>15.595000000000001</v>
      </c>
      <c r="DX89" s="48"/>
      <c r="DY89" s="48">
        <f t="shared" si="66"/>
        <v>0</v>
      </c>
      <c r="DZ89" s="48">
        <f t="shared" si="66"/>
        <v>0</v>
      </c>
      <c r="EA89" s="48">
        <f t="shared" si="66"/>
        <v>102.896</v>
      </c>
      <c r="EB89" s="48"/>
      <c r="EC89" s="48"/>
      <c r="ED89" s="48">
        <f t="shared" si="66"/>
        <v>0</v>
      </c>
      <c r="EE89" s="48">
        <f t="shared" si="66"/>
        <v>0</v>
      </c>
      <c r="EF89" s="48">
        <f t="shared" si="66"/>
        <v>99.852000000000004</v>
      </c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>
        <f t="shared" si="66"/>
        <v>366.36500000000001</v>
      </c>
      <c r="FA89" s="48">
        <f t="shared" si="66"/>
        <v>2.9000000000000001E-2</v>
      </c>
      <c r="FB89" s="48">
        <f t="shared" si="66"/>
        <v>366.39400000000001</v>
      </c>
      <c r="FC89" s="48"/>
      <c r="FD89" s="48"/>
      <c r="FE89" s="48">
        <f t="shared" si="66"/>
        <v>366.36500000000001</v>
      </c>
      <c r="FF89" s="48">
        <f t="shared" si="66"/>
        <v>0</v>
      </c>
      <c r="FG89" s="48">
        <f t="shared" si="66"/>
        <v>366.36500000000001</v>
      </c>
      <c r="FH89" s="48"/>
      <c r="FI89" s="48">
        <f t="shared" si="66"/>
        <v>0</v>
      </c>
      <c r="FJ89" s="48">
        <f t="shared" si="66"/>
        <v>0</v>
      </c>
      <c r="FK89" s="48">
        <f t="shared" si="66"/>
        <v>0</v>
      </c>
      <c r="FL89" s="48"/>
      <c r="FM89" s="48"/>
      <c r="FN89" s="48">
        <f t="shared" si="66"/>
        <v>0</v>
      </c>
      <c r="FO89" s="48">
        <f t="shared" si="66"/>
        <v>0</v>
      </c>
      <c r="FP89" s="48">
        <f t="shared" si="66"/>
        <v>0</v>
      </c>
      <c r="FQ89" s="48"/>
      <c r="FR89" s="48">
        <f t="shared" si="66"/>
        <v>0</v>
      </c>
      <c r="FS89" s="48">
        <f t="shared" si="66"/>
        <v>0</v>
      </c>
      <c r="FT89" s="48">
        <f t="shared" si="66"/>
        <v>0</v>
      </c>
      <c r="FU89" s="48"/>
      <c r="FV89" s="48"/>
      <c r="FW89" s="48">
        <f t="shared" si="66"/>
        <v>0</v>
      </c>
      <c r="FX89" s="48">
        <f t="shared" si="66"/>
        <v>0</v>
      </c>
      <c r="FY89" s="48">
        <f t="shared" si="66"/>
        <v>0</v>
      </c>
      <c r="FZ89" s="48"/>
      <c r="GA89" s="48">
        <f t="shared" si="66"/>
        <v>0</v>
      </c>
      <c r="GB89" s="48">
        <f t="shared" si="66"/>
        <v>0</v>
      </c>
      <c r="GC89" s="48">
        <f t="shared" si="66"/>
        <v>0</v>
      </c>
      <c r="GD89" s="48"/>
      <c r="GE89" s="48"/>
      <c r="GF89" s="48">
        <f t="shared" si="66"/>
        <v>0</v>
      </c>
      <c r="GG89" s="48">
        <f t="shared" si="66"/>
        <v>0</v>
      </c>
      <c r="GH89" s="48">
        <f t="shared" si="66"/>
        <v>0</v>
      </c>
      <c r="GI89" s="48"/>
      <c r="GJ89" s="48">
        <f t="shared" si="66"/>
        <v>0</v>
      </c>
      <c r="GK89" s="48">
        <f t="shared" si="66"/>
        <v>0</v>
      </c>
      <c r="GL89" s="48">
        <f t="shared" si="66"/>
        <v>0</v>
      </c>
      <c r="GM89" s="48"/>
      <c r="GN89" s="48"/>
      <c r="GO89" s="48">
        <f t="shared" si="66"/>
        <v>0</v>
      </c>
      <c r="GP89" s="48">
        <f t="shared" si="66"/>
        <v>0</v>
      </c>
      <c r="GQ89" s="48">
        <f t="shared" si="66"/>
        <v>0</v>
      </c>
      <c r="GR89" s="48"/>
      <c r="GS89" s="48">
        <f t="shared" si="66"/>
        <v>0</v>
      </c>
      <c r="GT89" s="48">
        <f t="shared" si="66"/>
        <v>0</v>
      </c>
      <c r="GU89" s="48">
        <f t="shared" si="66"/>
        <v>0</v>
      </c>
      <c r="GV89" s="48"/>
      <c r="GW89" s="48"/>
      <c r="GX89" s="48">
        <f t="shared" si="66"/>
        <v>0</v>
      </c>
      <c r="GY89" s="48">
        <f t="shared" si="66"/>
        <v>0</v>
      </c>
      <c r="GZ89" s="48">
        <f t="shared" si="66"/>
        <v>0</v>
      </c>
      <c r="HA89" s="48"/>
      <c r="HB89" s="48">
        <f t="shared" si="66"/>
        <v>0</v>
      </c>
      <c r="HC89" s="48">
        <f t="shared" si="66"/>
        <v>0</v>
      </c>
      <c r="HD89" s="48">
        <f t="shared" si="66"/>
        <v>0</v>
      </c>
      <c r="HE89" s="48"/>
      <c r="HF89" s="48"/>
      <c r="HG89" s="48">
        <f t="shared" si="66"/>
        <v>0</v>
      </c>
      <c r="HH89" s="48">
        <f t="shared" si="66"/>
        <v>0</v>
      </c>
      <c r="HI89" s="48">
        <f t="shared" si="66"/>
        <v>0</v>
      </c>
      <c r="HJ89" s="48"/>
    </row>
    <row r="90" spans="2:218">
      <c r="B90" s="5" t="s">
        <v>4</v>
      </c>
      <c r="C90" s="48">
        <f t="shared" si="69"/>
        <v>9291.2549999999992</v>
      </c>
      <c r="D90" s="48">
        <f t="shared" si="69"/>
        <v>65.673000000000002</v>
      </c>
      <c r="E90" s="48">
        <f t="shared" si="69"/>
        <v>9365.0689999999995</v>
      </c>
      <c r="F90" s="48"/>
      <c r="G90" s="48"/>
      <c r="H90" s="48">
        <f t="shared" si="69"/>
        <v>9267.5300000000007</v>
      </c>
      <c r="I90" s="48">
        <f t="shared" si="69"/>
        <v>29.452000000000002</v>
      </c>
      <c r="J90" s="48">
        <f t="shared" si="69"/>
        <v>9305.1219999999994</v>
      </c>
      <c r="K90" s="48"/>
      <c r="L90" s="48">
        <f t="shared" si="69"/>
        <v>9291.2549999999992</v>
      </c>
      <c r="M90" s="48">
        <f t="shared" si="69"/>
        <v>65.673000000000002</v>
      </c>
      <c r="N90" s="48">
        <f t="shared" si="69"/>
        <v>9365.0689999999995</v>
      </c>
      <c r="O90" s="48"/>
      <c r="P90" s="48"/>
      <c r="Q90" s="48">
        <f t="shared" si="69"/>
        <v>9267.5300000000007</v>
      </c>
      <c r="R90" s="48">
        <f t="shared" si="69"/>
        <v>29.452000000000002</v>
      </c>
      <c r="S90" s="48">
        <f t="shared" si="69"/>
        <v>9305.1219999999994</v>
      </c>
      <c r="T90" s="48"/>
      <c r="U90" s="48">
        <f t="shared" si="69"/>
        <v>4769.9179999999997</v>
      </c>
      <c r="V90" s="48">
        <f t="shared" si="69"/>
        <v>44.433999999999997</v>
      </c>
      <c r="W90" s="48">
        <f t="shared" si="69"/>
        <v>4814.3519999999999</v>
      </c>
      <c r="X90" s="48"/>
      <c r="Y90" s="48"/>
      <c r="Z90" s="48">
        <f t="shared" si="69"/>
        <v>4753.8109999999997</v>
      </c>
      <c r="AA90" s="48">
        <f t="shared" si="69"/>
        <v>21.552</v>
      </c>
      <c r="AB90" s="48">
        <f t="shared" si="69"/>
        <v>4775.3630000000003</v>
      </c>
      <c r="AC90" s="48"/>
      <c r="AD90" s="48">
        <f t="shared" si="69"/>
        <v>131.74799999999999</v>
      </c>
      <c r="AE90" s="48">
        <f t="shared" si="69"/>
        <v>1.3049999999999999</v>
      </c>
      <c r="AF90" s="48">
        <f t="shared" si="69"/>
        <v>133.053</v>
      </c>
      <c r="AG90" s="48"/>
      <c r="AH90" s="48"/>
      <c r="AI90" s="48">
        <f t="shared" si="69"/>
        <v>131.28899999999999</v>
      </c>
      <c r="AJ90" s="48">
        <f t="shared" si="69"/>
        <v>0.63300000000000001</v>
      </c>
      <c r="AK90" s="48">
        <f t="shared" si="69"/>
        <v>131.922</v>
      </c>
      <c r="AL90" s="48"/>
      <c r="AM90" s="48">
        <f t="shared" si="69"/>
        <v>4303.5600000000004</v>
      </c>
      <c r="AN90" s="48">
        <f t="shared" si="69"/>
        <v>42.201999999999998</v>
      </c>
      <c r="AO90" s="48">
        <f t="shared" si="69"/>
        <v>4345.7619999999997</v>
      </c>
      <c r="AP90" s="48"/>
      <c r="AQ90" s="48"/>
      <c r="AR90" s="48">
        <f t="shared" si="69"/>
        <v>4288.7110000000002</v>
      </c>
      <c r="AS90" s="48">
        <f t="shared" si="69"/>
        <v>20.466999999999999</v>
      </c>
      <c r="AT90" s="48">
        <f t="shared" si="69"/>
        <v>4309.1779999999999</v>
      </c>
      <c r="AU90" s="48"/>
      <c r="AV90" s="48">
        <f t="shared" si="69"/>
        <v>41.738999999999997</v>
      </c>
      <c r="AW90" s="48">
        <f t="shared" si="69"/>
        <v>0</v>
      </c>
      <c r="AX90" s="48">
        <f t="shared" si="69"/>
        <v>41.738999999999997</v>
      </c>
      <c r="AY90" s="48"/>
      <c r="AZ90" s="48"/>
      <c r="BA90" s="48">
        <f t="shared" si="69"/>
        <v>41.738999999999997</v>
      </c>
      <c r="BB90" s="48">
        <f t="shared" si="69"/>
        <v>0</v>
      </c>
      <c r="BC90" s="48">
        <f t="shared" si="69"/>
        <v>41.738999999999997</v>
      </c>
      <c r="BD90" s="48"/>
      <c r="BE90" s="48">
        <f t="shared" si="69"/>
        <v>161.32400000000001</v>
      </c>
      <c r="BF90" s="48">
        <f t="shared" si="69"/>
        <v>3.9E-2</v>
      </c>
      <c r="BG90" s="48">
        <f t="shared" si="69"/>
        <v>161.363</v>
      </c>
      <c r="BH90" s="48"/>
      <c r="BI90" s="48"/>
      <c r="BJ90" s="48">
        <f t="shared" si="69"/>
        <v>160.15299999999999</v>
      </c>
      <c r="BK90" s="48">
        <f t="shared" si="69"/>
        <v>3.9E-2</v>
      </c>
      <c r="BL90" s="48">
        <f t="shared" si="69"/>
        <v>160.19200000000001</v>
      </c>
      <c r="BM90" s="48"/>
      <c r="BN90" s="48">
        <f t="shared" si="69"/>
        <v>173.286</v>
      </c>
      <c r="BO90" s="48">
        <f t="shared" si="69"/>
        <v>0.88800000000000001</v>
      </c>
      <c r="BP90" s="48">
        <f t="shared" si="69"/>
        <v>174.17400000000001</v>
      </c>
      <c r="BQ90" s="48"/>
      <c r="BR90" s="48"/>
      <c r="BS90" s="48">
        <f t="shared" si="69"/>
        <v>173.65799999999999</v>
      </c>
      <c r="BT90" s="48">
        <f t="shared" si="69"/>
        <v>0.41299999999999998</v>
      </c>
      <c r="BU90" s="48">
        <f t="shared" si="69"/>
        <v>174.071</v>
      </c>
      <c r="BV90" s="48"/>
      <c r="BW90" s="48">
        <f t="shared" si="69"/>
        <v>4001.4079999999999</v>
      </c>
      <c r="BX90" s="48">
        <f t="shared" si="69"/>
        <v>18.327999999999999</v>
      </c>
      <c r="BY90" s="48">
        <f t="shared" si="69"/>
        <v>4019.7359999999999</v>
      </c>
      <c r="BZ90" s="48"/>
      <c r="CA90" s="48"/>
      <c r="CB90" s="48">
        <f t="shared" si="69"/>
        <v>3994.9850000000001</v>
      </c>
      <c r="CC90" s="48">
        <f t="shared" si="69"/>
        <v>7.09</v>
      </c>
      <c r="CD90" s="48">
        <f t="shared" si="69"/>
        <v>4002.0749999999998</v>
      </c>
      <c r="CE90" s="48"/>
      <c r="CF90" s="48">
        <f t="shared" si="69"/>
        <v>3950.1060000000002</v>
      </c>
      <c r="CG90" s="48">
        <f t="shared" si="69"/>
        <v>18.327999999999999</v>
      </c>
      <c r="CH90" s="48">
        <f t="shared" si="69"/>
        <v>3968.4340000000002</v>
      </c>
      <c r="CI90" s="48"/>
      <c r="CJ90" s="48"/>
      <c r="CK90" s="48">
        <f t="shared" si="69"/>
        <v>3943.683</v>
      </c>
      <c r="CL90" s="48">
        <f t="shared" si="69"/>
        <v>7.09</v>
      </c>
      <c r="CM90" s="48">
        <f t="shared" si="69"/>
        <v>3950.7730000000001</v>
      </c>
      <c r="CN90" s="48"/>
      <c r="CO90" s="48">
        <f t="shared" si="69"/>
        <v>1474.422</v>
      </c>
      <c r="CP90" s="48">
        <f t="shared" si="69"/>
        <v>6.8410000000000002</v>
      </c>
      <c r="CQ90" s="48">
        <f t="shared" si="69"/>
        <v>1481.2629999999999</v>
      </c>
      <c r="CR90" s="48"/>
      <c r="CS90" s="48"/>
      <c r="CT90" s="48">
        <f t="shared" si="69"/>
        <v>1472.0250000000001</v>
      </c>
      <c r="CU90" s="48">
        <f t="shared" si="68"/>
        <v>2.6459999999999999</v>
      </c>
      <c r="CV90" s="48">
        <f t="shared" si="68"/>
        <v>1474.671</v>
      </c>
      <c r="CW90" s="48"/>
      <c r="CX90" s="48">
        <f t="shared" si="68"/>
        <v>1942.028</v>
      </c>
      <c r="CY90" s="48">
        <f t="shared" si="68"/>
        <v>9.0109999999999992</v>
      </c>
      <c r="CZ90" s="48">
        <f t="shared" si="68"/>
        <v>1951.039</v>
      </c>
      <c r="DA90" s="48"/>
      <c r="DB90" s="48"/>
      <c r="DC90" s="48">
        <f t="shared" si="68"/>
        <v>1938.87</v>
      </c>
      <c r="DD90" s="48">
        <f t="shared" si="68"/>
        <v>3.4860000000000002</v>
      </c>
      <c r="DE90" s="48">
        <f t="shared" si="68"/>
        <v>1942.356</v>
      </c>
      <c r="DF90" s="48"/>
      <c r="DG90" s="48">
        <f t="shared" si="68"/>
        <v>533.65599999999995</v>
      </c>
      <c r="DH90" s="48">
        <f t="shared" si="68"/>
        <v>2.476</v>
      </c>
      <c r="DI90" s="48">
        <f t="shared" si="68"/>
        <v>536.13199999999995</v>
      </c>
      <c r="DJ90" s="48"/>
      <c r="DK90" s="48"/>
      <c r="DL90" s="48">
        <f t="shared" si="68"/>
        <v>532.78800000000001</v>
      </c>
      <c r="DM90" s="48">
        <f t="shared" si="68"/>
        <v>0.95799999999999996</v>
      </c>
      <c r="DN90" s="48">
        <f t="shared" si="68"/>
        <v>533.74599999999998</v>
      </c>
      <c r="DO90" s="48"/>
      <c r="DP90" s="48">
        <f t="shared" si="68"/>
        <v>51.302</v>
      </c>
      <c r="DQ90" s="48">
        <f t="shared" si="68"/>
        <v>0</v>
      </c>
      <c r="DR90" s="48">
        <f t="shared" si="68"/>
        <v>51.302</v>
      </c>
      <c r="DS90" s="48"/>
      <c r="DT90" s="48"/>
      <c r="DU90" s="48">
        <f t="shared" si="68"/>
        <v>51.302</v>
      </c>
      <c r="DV90" s="48">
        <f t="shared" si="68"/>
        <v>0</v>
      </c>
      <c r="DW90" s="48">
        <f t="shared" si="68"/>
        <v>51.302</v>
      </c>
      <c r="DX90" s="48"/>
      <c r="DY90" s="48">
        <f t="shared" si="66"/>
        <v>0</v>
      </c>
      <c r="DZ90" s="48">
        <f t="shared" si="66"/>
        <v>0</v>
      </c>
      <c r="EA90" s="48">
        <f t="shared" si="66"/>
        <v>149.01900000000001</v>
      </c>
      <c r="EB90" s="48"/>
      <c r="EC90" s="48"/>
      <c r="ED90" s="48">
        <f t="shared" si="66"/>
        <v>0</v>
      </c>
      <c r="EE90" s="48">
        <f t="shared" si="66"/>
        <v>0</v>
      </c>
      <c r="EF90" s="48">
        <f t="shared" si="66"/>
        <v>145.72200000000001</v>
      </c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>
        <f t="shared" si="66"/>
        <v>381.96199999999999</v>
      </c>
      <c r="FA90" s="48">
        <f t="shared" si="66"/>
        <v>0</v>
      </c>
      <c r="FB90" s="48">
        <f t="shared" si="66"/>
        <v>381.96199999999999</v>
      </c>
      <c r="FC90" s="48"/>
      <c r="FD90" s="48"/>
      <c r="FE90" s="48">
        <f t="shared" si="66"/>
        <v>381.96199999999999</v>
      </c>
      <c r="FF90" s="48">
        <f t="shared" si="66"/>
        <v>0</v>
      </c>
      <c r="FG90" s="48">
        <f t="shared" si="66"/>
        <v>381.96199999999999</v>
      </c>
      <c r="FH90" s="48"/>
      <c r="FI90" s="48">
        <f t="shared" si="66"/>
        <v>0</v>
      </c>
      <c r="FJ90" s="48">
        <f t="shared" si="66"/>
        <v>0</v>
      </c>
      <c r="FK90" s="48">
        <f t="shared" si="66"/>
        <v>0</v>
      </c>
      <c r="FL90" s="48"/>
      <c r="FM90" s="48"/>
      <c r="FN90" s="48">
        <f t="shared" si="66"/>
        <v>0</v>
      </c>
      <c r="FO90" s="48">
        <f t="shared" si="66"/>
        <v>0</v>
      </c>
      <c r="FP90" s="48">
        <f t="shared" si="66"/>
        <v>0</v>
      </c>
      <c r="FQ90" s="48"/>
      <c r="FR90" s="48">
        <f t="shared" si="66"/>
        <v>0</v>
      </c>
      <c r="FS90" s="48">
        <f t="shared" si="66"/>
        <v>0</v>
      </c>
      <c r="FT90" s="48">
        <f t="shared" si="66"/>
        <v>0</v>
      </c>
      <c r="FU90" s="48"/>
      <c r="FV90" s="48"/>
      <c r="FW90" s="48">
        <f t="shared" si="66"/>
        <v>0</v>
      </c>
      <c r="FX90" s="48">
        <f t="shared" si="66"/>
        <v>0</v>
      </c>
      <c r="FY90" s="48">
        <f t="shared" si="66"/>
        <v>0</v>
      </c>
      <c r="FZ90" s="48"/>
      <c r="GA90" s="48">
        <f t="shared" si="66"/>
        <v>0</v>
      </c>
      <c r="GB90" s="48">
        <f t="shared" si="66"/>
        <v>0</v>
      </c>
      <c r="GC90" s="48">
        <f t="shared" si="66"/>
        <v>0</v>
      </c>
      <c r="GD90" s="48"/>
      <c r="GE90" s="48"/>
      <c r="GF90" s="48">
        <f t="shared" si="66"/>
        <v>0</v>
      </c>
      <c r="GG90" s="48">
        <f t="shared" si="66"/>
        <v>0</v>
      </c>
      <c r="GH90" s="48">
        <f t="shared" si="66"/>
        <v>0</v>
      </c>
      <c r="GI90" s="48"/>
      <c r="GJ90" s="48">
        <f t="shared" si="66"/>
        <v>0</v>
      </c>
      <c r="GK90" s="48">
        <f t="shared" si="66"/>
        <v>0</v>
      </c>
      <c r="GL90" s="48">
        <f t="shared" si="66"/>
        <v>0</v>
      </c>
      <c r="GM90" s="48"/>
      <c r="GN90" s="48"/>
      <c r="GO90" s="48">
        <f t="shared" si="66"/>
        <v>0</v>
      </c>
      <c r="GP90" s="48">
        <f t="shared" si="66"/>
        <v>0</v>
      </c>
      <c r="GQ90" s="48">
        <f t="shared" si="66"/>
        <v>0</v>
      </c>
      <c r="GR90" s="48"/>
      <c r="GS90" s="48">
        <f t="shared" si="66"/>
        <v>0</v>
      </c>
      <c r="GT90" s="48">
        <f t="shared" si="66"/>
        <v>0</v>
      </c>
      <c r="GU90" s="48">
        <f t="shared" si="66"/>
        <v>0</v>
      </c>
      <c r="GV90" s="48"/>
      <c r="GW90" s="48"/>
      <c r="GX90" s="48">
        <f t="shared" si="66"/>
        <v>0</v>
      </c>
      <c r="GY90" s="48">
        <f t="shared" si="66"/>
        <v>0</v>
      </c>
      <c r="GZ90" s="48">
        <f t="shared" si="66"/>
        <v>0</v>
      </c>
      <c r="HA90" s="48"/>
      <c r="HB90" s="48">
        <f t="shared" si="66"/>
        <v>0</v>
      </c>
      <c r="HC90" s="48">
        <f t="shared" si="66"/>
        <v>0</v>
      </c>
      <c r="HD90" s="48">
        <f t="shared" si="66"/>
        <v>0</v>
      </c>
      <c r="HE90" s="48"/>
      <c r="HF90" s="48"/>
      <c r="HG90" s="48">
        <f t="shared" si="66"/>
        <v>0</v>
      </c>
      <c r="HH90" s="48">
        <f t="shared" si="66"/>
        <v>0</v>
      </c>
      <c r="HI90" s="48">
        <f t="shared" si="66"/>
        <v>0</v>
      </c>
      <c r="HJ90" s="48"/>
    </row>
    <row r="91" spans="2:218">
      <c r="B91" s="5" t="s">
        <v>27</v>
      </c>
      <c r="C91" s="48">
        <f t="shared" si="69"/>
        <v>7215.9080000000004</v>
      </c>
      <c r="D91" s="48">
        <f t="shared" si="69"/>
        <v>235.35300000000001</v>
      </c>
      <c r="E91" s="48">
        <f t="shared" si="69"/>
        <v>7457.31</v>
      </c>
      <c r="F91" s="48"/>
      <c r="G91" s="48"/>
      <c r="H91" s="48">
        <f t="shared" si="69"/>
        <v>7157.2569999999996</v>
      </c>
      <c r="I91" s="48">
        <f t="shared" si="69"/>
        <v>35.49</v>
      </c>
      <c r="J91" s="48">
        <f t="shared" si="69"/>
        <v>7198.7960000000003</v>
      </c>
      <c r="K91" s="48"/>
      <c r="L91" s="48">
        <f t="shared" si="69"/>
        <v>7215.9080000000004</v>
      </c>
      <c r="M91" s="48">
        <f t="shared" si="69"/>
        <v>235.35300000000001</v>
      </c>
      <c r="N91" s="48">
        <f t="shared" si="69"/>
        <v>7457.31</v>
      </c>
      <c r="O91" s="48"/>
      <c r="P91" s="48"/>
      <c r="Q91" s="48">
        <f t="shared" si="69"/>
        <v>7157.2569999999996</v>
      </c>
      <c r="R91" s="48">
        <f t="shared" si="69"/>
        <v>35.49</v>
      </c>
      <c r="S91" s="48">
        <f t="shared" si="69"/>
        <v>7198.7960000000003</v>
      </c>
      <c r="T91" s="48"/>
      <c r="U91" s="48">
        <f t="shared" si="69"/>
        <v>3910.05</v>
      </c>
      <c r="V91" s="48">
        <f t="shared" si="69"/>
        <v>55.494999999999997</v>
      </c>
      <c r="W91" s="48">
        <f t="shared" si="69"/>
        <v>3965.5450000000001</v>
      </c>
      <c r="X91" s="48"/>
      <c r="Y91" s="48"/>
      <c r="Z91" s="48">
        <f t="shared" si="69"/>
        <v>3885.915</v>
      </c>
      <c r="AA91" s="48">
        <f t="shared" si="69"/>
        <v>22.965</v>
      </c>
      <c r="AB91" s="48">
        <f t="shared" si="69"/>
        <v>3908.88</v>
      </c>
      <c r="AC91" s="48"/>
      <c r="AD91" s="48">
        <f t="shared" si="69"/>
        <v>99.46</v>
      </c>
      <c r="AE91" s="48">
        <f t="shared" si="69"/>
        <v>1.4810000000000001</v>
      </c>
      <c r="AF91" s="48">
        <f t="shared" si="69"/>
        <v>100.941</v>
      </c>
      <c r="AG91" s="48"/>
      <c r="AH91" s="48"/>
      <c r="AI91" s="48">
        <f t="shared" si="69"/>
        <v>98.811000000000007</v>
      </c>
      <c r="AJ91" s="48">
        <f t="shared" si="69"/>
        <v>0.60799999999999998</v>
      </c>
      <c r="AK91" s="48">
        <f t="shared" si="69"/>
        <v>99.418999999999997</v>
      </c>
      <c r="AL91" s="48"/>
      <c r="AM91" s="48">
        <f t="shared" si="69"/>
        <v>3559.4059999999999</v>
      </c>
      <c r="AN91" s="48">
        <f t="shared" si="69"/>
        <v>53.226999999999997</v>
      </c>
      <c r="AO91" s="48">
        <f t="shared" si="69"/>
        <v>3612.6329999999998</v>
      </c>
      <c r="AP91" s="48"/>
      <c r="AQ91" s="48"/>
      <c r="AR91" s="48">
        <f t="shared" si="69"/>
        <v>3536.1480000000001</v>
      </c>
      <c r="AS91" s="48">
        <f t="shared" si="69"/>
        <v>21.863</v>
      </c>
      <c r="AT91" s="48">
        <f t="shared" si="69"/>
        <v>3558.011</v>
      </c>
      <c r="AU91" s="48"/>
      <c r="AV91" s="48">
        <f t="shared" si="69"/>
        <v>31.298999999999999</v>
      </c>
      <c r="AW91" s="48">
        <f t="shared" si="69"/>
        <v>0</v>
      </c>
      <c r="AX91" s="48">
        <f t="shared" si="69"/>
        <v>31.298999999999999</v>
      </c>
      <c r="AY91" s="48"/>
      <c r="AZ91" s="48"/>
      <c r="BA91" s="48">
        <f t="shared" si="69"/>
        <v>31.298999999999999</v>
      </c>
      <c r="BB91" s="48">
        <f t="shared" si="69"/>
        <v>0</v>
      </c>
      <c r="BC91" s="48">
        <f t="shared" si="69"/>
        <v>31.298999999999999</v>
      </c>
      <c r="BD91" s="48"/>
      <c r="BE91" s="48">
        <f t="shared" si="69"/>
        <v>110.50700000000001</v>
      </c>
      <c r="BF91" s="48">
        <f t="shared" si="69"/>
        <v>0.76200000000000001</v>
      </c>
      <c r="BG91" s="48">
        <f t="shared" si="69"/>
        <v>111.26900000000001</v>
      </c>
      <c r="BH91" s="48"/>
      <c r="BI91" s="48"/>
      <c r="BJ91" s="48">
        <f t="shared" si="69"/>
        <v>110.321</v>
      </c>
      <c r="BK91" s="48">
        <f t="shared" si="69"/>
        <v>0.47199999999999998</v>
      </c>
      <c r="BL91" s="48">
        <f t="shared" si="69"/>
        <v>110.79300000000001</v>
      </c>
      <c r="BM91" s="48"/>
      <c r="BN91" s="48">
        <f t="shared" si="69"/>
        <v>140.67699999999999</v>
      </c>
      <c r="BO91" s="48">
        <f t="shared" si="69"/>
        <v>2.5000000000000001E-2</v>
      </c>
      <c r="BP91" s="48">
        <f t="shared" si="69"/>
        <v>140.702</v>
      </c>
      <c r="BQ91" s="48"/>
      <c r="BR91" s="48"/>
      <c r="BS91" s="48">
        <f t="shared" si="69"/>
        <v>140.63499999999999</v>
      </c>
      <c r="BT91" s="48">
        <f t="shared" si="69"/>
        <v>2.1999999999999999E-2</v>
      </c>
      <c r="BU91" s="48">
        <f t="shared" si="69"/>
        <v>140.65700000000001</v>
      </c>
      <c r="BV91" s="48"/>
      <c r="BW91" s="48">
        <f t="shared" si="69"/>
        <v>2872.366</v>
      </c>
      <c r="BX91" s="48">
        <f t="shared" si="69"/>
        <v>174.98400000000001</v>
      </c>
      <c r="BY91" s="48">
        <f t="shared" si="69"/>
        <v>3047.35</v>
      </c>
      <c r="BZ91" s="48"/>
      <c r="CA91" s="48"/>
      <c r="CB91" s="48">
        <f t="shared" si="69"/>
        <v>2839.8829999999998</v>
      </c>
      <c r="CC91" s="48">
        <f t="shared" si="69"/>
        <v>11.333</v>
      </c>
      <c r="CD91" s="48">
        <f t="shared" si="69"/>
        <v>2851.2159999999999</v>
      </c>
      <c r="CE91" s="48"/>
      <c r="CF91" s="48">
        <f t="shared" si="69"/>
        <v>2839.7959999999998</v>
      </c>
      <c r="CG91" s="48">
        <f t="shared" si="69"/>
        <v>174.98400000000001</v>
      </c>
      <c r="CH91" s="48">
        <f t="shared" si="69"/>
        <v>3014.78</v>
      </c>
      <c r="CI91" s="48"/>
      <c r="CJ91" s="48"/>
      <c r="CK91" s="48">
        <f t="shared" si="69"/>
        <v>2807.3130000000001</v>
      </c>
      <c r="CL91" s="48">
        <f t="shared" si="69"/>
        <v>11.333</v>
      </c>
      <c r="CM91" s="48">
        <f t="shared" si="69"/>
        <v>2818.6460000000002</v>
      </c>
      <c r="CN91" s="48"/>
      <c r="CO91" s="48">
        <f t="shared" si="69"/>
        <v>1136.258</v>
      </c>
      <c r="CP91" s="48">
        <f t="shared" si="69"/>
        <v>72.507000000000005</v>
      </c>
      <c r="CQ91" s="48">
        <f t="shared" si="69"/>
        <v>1208.7650000000001</v>
      </c>
      <c r="CR91" s="48"/>
      <c r="CS91" s="48"/>
      <c r="CT91" s="48">
        <f t="shared" si="69"/>
        <v>1123.261</v>
      </c>
      <c r="CU91" s="48">
        <f t="shared" si="68"/>
        <v>4.6959999999999997</v>
      </c>
      <c r="CV91" s="48">
        <f t="shared" si="68"/>
        <v>1127.9570000000001</v>
      </c>
      <c r="CW91" s="48"/>
      <c r="CX91" s="48">
        <f t="shared" si="68"/>
        <v>1383.875</v>
      </c>
      <c r="CY91" s="48">
        <f t="shared" si="68"/>
        <v>83.423000000000002</v>
      </c>
      <c r="CZ91" s="48">
        <f t="shared" si="68"/>
        <v>1467.298</v>
      </c>
      <c r="DA91" s="48"/>
      <c r="DB91" s="48"/>
      <c r="DC91" s="48">
        <f t="shared" si="68"/>
        <v>1368.046</v>
      </c>
      <c r="DD91" s="48">
        <f t="shared" si="68"/>
        <v>5.4029999999999996</v>
      </c>
      <c r="DE91" s="48">
        <f t="shared" si="68"/>
        <v>1373.4490000000001</v>
      </c>
      <c r="DF91" s="48"/>
      <c r="DG91" s="48">
        <f t="shared" si="68"/>
        <v>319.66300000000001</v>
      </c>
      <c r="DH91" s="48">
        <f t="shared" si="68"/>
        <v>19.053999999999998</v>
      </c>
      <c r="DI91" s="48">
        <f t="shared" si="68"/>
        <v>338.71699999999998</v>
      </c>
      <c r="DJ91" s="48"/>
      <c r="DK91" s="48"/>
      <c r="DL91" s="48">
        <f t="shared" si="68"/>
        <v>316.00599999999997</v>
      </c>
      <c r="DM91" s="48">
        <f t="shared" si="68"/>
        <v>1.234</v>
      </c>
      <c r="DN91" s="48">
        <f t="shared" si="68"/>
        <v>317.24</v>
      </c>
      <c r="DO91" s="48"/>
      <c r="DP91" s="48">
        <f t="shared" si="68"/>
        <v>32.57</v>
      </c>
      <c r="DQ91" s="48">
        <f t="shared" si="68"/>
        <v>0</v>
      </c>
      <c r="DR91" s="48">
        <f t="shared" si="68"/>
        <v>32.57</v>
      </c>
      <c r="DS91" s="48"/>
      <c r="DT91" s="48"/>
      <c r="DU91" s="48">
        <f t="shared" si="68"/>
        <v>32.57</v>
      </c>
      <c r="DV91" s="48">
        <f t="shared" si="68"/>
        <v>0</v>
      </c>
      <c r="DW91" s="48">
        <f t="shared" si="68"/>
        <v>32.57</v>
      </c>
      <c r="DX91" s="48"/>
      <c r="DY91" s="48">
        <f t="shared" si="68"/>
        <v>0</v>
      </c>
      <c r="DZ91" s="48">
        <f t="shared" si="68"/>
        <v>0</v>
      </c>
      <c r="EA91" s="48">
        <f t="shared" si="68"/>
        <v>122.363</v>
      </c>
      <c r="EB91" s="48"/>
      <c r="EC91" s="48"/>
      <c r="ED91" s="48">
        <f t="shared" si="68"/>
        <v>0</v>
      </c>
      <c r="EE91" s="48">
        <f t="shared" si="68"/>
        <v>0</v>
      </c>
      <c r="EF91" s="48">
        <f t="shared" si="68"/>
        <v>116.648</v>
      </c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>
        <f t="shared" si="68"/>
        <v>322.05200000000002</v>
      </c>
      <c r="FA91" s="48">
        <f t="shared" si="68"/>
        <v>0</v>
      </c>
      <c r="FB91" s="48">
        <f t="shared" si="68"/>
        <v>322.05200000000002</v>
      </c>
      <c r="FC91" s="48"/>
      <c r="FD91" s="48"/>
      <c r="FE91" s="48">
        <f t="shared" si="68"/>
        <v>322.05200000000002</v>
      </c>
      <c r="FF91" s="48">
        <f t="shared" ref="FF91:HI92" si="70">FF39/1000</f>
        <v>0</v>
      </c>
      <c r="FG91" s="48">
        <f t="shared" si="70"/>
        <v>322.05200000000002</v>
      </c>
      <c r="FH91" s="48"/>
      <c r="FI91" s="48">
        <f t="shared" si="70"/>
        <v>0</v>
      </c>
      <c r="FJ91" s="48">
        <f t="shared" si="70"/>
        <v>0</v>
      </c>
      <c r="FK91" s="48">
        <f t="shared" si="70"/>
        <v>0</v>
      </c>
      <c r="FL91" s="48"/>
      <c r="FM91" s="48"/>
      <c r="FN91" s="48">
        <f t="shared" si="70"/>
        <v>0</v>
      </c>
      <c r="FO91" s="48">
        <f t="shared" si="70"/>
        <v>0</v>
      </c>
      <c r="FP91" s="48">
        <f t="shared" si="70"/>
        <v>0</v>
      </c>
      <c r="FQ91" s="48"/>
      <c r="FR91" s="48">
        <f t="shared" si="70"/>
        <v>0</v>
      </c>
      <c r="FS91" s="48">
        <f t="shared" si="70"/>
        <v>0</v>
      </c>
      <c r="FT91" s="48">
        <f t="shared" si="70"/>
        <v>0</v>
      </c>
      <c r="FU91" s="48"/>
      <c r="FV91" s="48"/>
      <c r="FW91" s="48">
        <f t="shared" si="70"/>
        <v>0</v>
      </c>
      <c r="FX91" s="48">
        <f t="shared" si="70"/>
        <v>0</v>
      </c>
      <c r="FY91" s="48">
        <f t="shared" si="70"/>
        <v>0</v>
      </c>
      <c r="FZ91" s="48"/>
      <c r="GA91" s="48">
        <f t="shared" si="70"/>
        <v>0</v>
      </c>
      <c r="GB91" s="48">
        <f t="shared" si="70"/>
        <v>0</v>
      </c>
      <c r="GC91" s="48">
        <f t="shared" si="70"/>
        <v>0</v>
      </c>
      <c r="GD91" s="48"/>
      <c r="GE91" s="48"/>
      <c r="GF91" s="48">
        <f t="shared" si="70"/>
        <v>0</v>
      </c>
      <c r="GG91" s="48">
        <f t="shared" si="70"/>
        <v>0</v>
      </c>
      <c r="GH91" s="48">
        <f t="shared" si="70"/>
        <v>0</v>
      </c>
      <c r="GI91" s="48"/>
      <c r="GJ91" s="48">
        <f t="shared" si="70"/>
        <v>0</v>
      </c>
      <c r="GK91" s="48">
        <f t="shared" si="70"/>
        <v>0</v>
      </c>
      <c r="GL91" s="48">
        <f t="shared" si="70"/>
        <v>0</v>
      </c>
      <c r="GM91" s="48"/>
      <c r="GN91" s="48"/>
      <c r="GO91" s="48">
        <f t="shared" si="70"/>
        <v>0</v>
      </c>
      <c r="GP91" s="48">
        <f t="shared" si="70"/>
        <v>0</v>
      </c>
      <c r="GQ91" s="48">
        <f t="shared" si="70"/>
        <v>0</v>
      </c>
      <c r="GR91" s="48"/>
      <c r="GS91" s="48">
        <f t="shared" si="70"/>
        <v>0</v>
      </c>
      <c r="GT91" s="48">
        <f t="shared" si="70"/>
        <v>0</v>
      </c>
      <c r="GU91" s="48">
        <f t="shared" si="70"/>
        <v>0</v>
      </c>
      <c r="GV91" s="48"/>
      <c r="GW91" s="48"/>
      <c r="GX91" s="48">
        <f t="shared" si="70"/>
        <v>0</v>
      </c>
      <c r="GY91" s="48">
        <f t="shared" si="70"/>
        <v>0</v>
      </c>
      <c r="GZ91" s="48">
        <f t="shared" si="70"/>
        <v>0</v>
      </c>
      <c r="HA91" s="48"/>
      <c r="HB91" s="48">
        <f t="shared" si="70"/>
        <v>0</v>
      </c>
      <c r="HC91" s="48">
        <f t="shared" si="70"/>
        <v>0</v>
      </c>
      <c r="HD91" s="48">
        <f t="shared" si="70"/>
        <v>0</v>
      </c>
      <c r="HE91" s="48"/>
      <c r="HF91" s="48"/>
      <c r="HG91" s="48">
        <f t="shared" si="70"/>
        <v>0</v>
      </c>
      <c r="HH91" s="48">
        <f t="shared" si="70"/>
        <v>0</v>
      </c>
      <c r="HI91" s="48">
        <f t="shared" si="70"/>
        <v>0</v>
      </c>
      <c r="HJ91" s="48"/>
    </row>
    <row r="92" spans="2:218">
      <c r="B92" s="5" t="s">
        <v>26</v>
      </c>
      <c r="C92" s="48">
        <f t="shared" si="69"/>
        <v>5092.5050000000001</v>
      </c>
      <c r="D92" s="48">
        <f t="shared" si="69"/>
        <v>137.41999999999999</v>
      </c>
      <c r="E92" s="48">
        <f t="shared" si="69"/>
        <v>5237.5330000000004</v>
      </c>
      <c r="F92" s="48"/>
      <c r="G92" s="48"/>
      <c r="H92" s="48">
        <f t="shared" si="69"/>
        <v>5042.3869999999997</v>
      </c>
      <c r="I92" s="48">
        <f t="shared" si="69"/>
        <v>43.109000000000002</v>
      </c>
      <c r="J92" s="48">
        <f t="shared" si="69"/>
        <v>5093.1040000000003</v>
      </c>
      <c r="K92" s="48"/>
      <c r="L92" s="48">
        <f t="shared" si="69"/>
        <v>5092.5050000000001</v>
      </c>
      <c r="M92" s="48">
        <f t="shared" si="69"/>
        <v>137.41999999999999</v>
      </c>
      <c r="N92" s="48">
        <f t="shared" si="69"/>
        <v>5237.5330000000004</v>
      </c>
      <c r="O92" s="48"/>
      <c r="P92" s="48"/>
      <c r="Q92" s="48">
        <f t="shared" si="69"/>
        <v>5042.3869999999997</v>
      </c>
      <c r="R92" s="48">
        <f t="shared" si="69"/>
        <v>43.109000000000002</v>
      </c>
      <c r="S92" s="48">
        <f t="shared" si="69"/>
        <v>5093.1040000000003</v>
      </c>
      <c r="T92" s="48"/>
      <c r="U92" s="48">
        <f t="shared" si="69"/>
        <v>2656.8440000000001</v>
      </c>
      <c r="V92" s="48">
        <f t="shared" si="69"/>
        <v>73.009</v>
      </c>
      <c r="W92" s="48">
        <f t="shared" si="69"/>
        <v>2729.8530000000001</v>
      </c>
      <c r="X92" s="48"/>
      <c r="Y92" s="48"/>
      <c r="Z92" s="48">
        <f t="shared" si="69"/>
        <v>2629.0619999999999</v>
      </c>
      <c r="AA92" s="48">
        <f t="shared" si="69"/>
        <v>23.661999999999999</v>
      </c>
      <c r="AB92" s="48">
        <f t="shared" si="69"/>
        <v>2652.7240000000002</v>
      </c>
      <c r="AC92" s="48"/>
      <c r="AD92" s="48">
        <f t="shared" si="69"/>
        <v>87.975999999999999</v>
      </c>
      <c r="AE92" s="48">
        <f t="shared" si="69"/>
        <v>2.5449999999999999</v>
      </c>
      <c r="AF92" s="48">
        <f t="shared" si="69"/>
        <v>90.521000000000001</v>
      </c>
      <c r="AG92" s="48"/>
      <c r="AH92" s="48"/>
      <c r="AI92" s="48">
        <f t="shared" si="69"/>
        <v>86.960999999999999</v>
      </c>
      <c r="AJ92" s="48">
        <f t="shared" si="69"/>
        <v>0.83299999999999996</v>
      </c>
      <c r="AK92" s="48">
        <f t="shared" si="69"/>
        <v>87.793999999999997</v>
      </c>
      <c r="AL92" s="48"/>
      <c r="AM92" s="48">
        <f t="shared" si="69"/>
        <v>2356.19</v>
      </c>
      <c r="AN92" s="48">
        <f t="shared" si="69"/>
        <v>68.150000000000006</v>
      </c>
      <c r="AO92" s="48">
        <f t="shared" si="69"/>
        <v>2424.34</v>
      </c>
      <c r="AP92" s="48"/>
      <c r="AQ92" s="48"/>
      <c r="AR92" s="48">
        <f t="shared" si="69"/>
        <v>2329.0279999999998</v>
      </c>
      <c r="AS92" s="48">
        <f t="shared" si="69"/>
        <v>22.29</v>
      </c>
      <c r="AT92" s="48">
        <f t="shared" si="69"/>
        <v>2351.3180000000002</v>
      </c>
      <c r="AU92" s="48"/>
      <c r="AV92" s="48">
        <f t="shared" si="69"/>
        <v>17.981999999999999</v>
      </c>
      <c r="AW92" s="48">
        <f t="shared" si="69"/>
        <v>0</v>
      </c>
      <c r="AX92" s="48">
        <f t="shared" si="69"/>
        <v>17.981999999999999</v>
      </c>
      <c r="AY92" s="48"/>
      <c r="AZ92" s="48"/>
      <c r="BA92" s="48">
        <f t="shared" si="69"/>
        <v>17.981999999999999</v>
      </c>
      <c r="BB92" s="48">
        <f t="shared" si="69"/>
        <v>0</v>
      </c>
      <c r="BC92" s="48">
        <f t="shared" si="69"/>
        <v>17.981999999999999</v>
      </c>
      <c r="BD92" s="48"/>
      <c r="BE92" s="48">
        <f t="shared" si="69"/>
        <v>81.897000000000006</v>
      </c>
      <c r="BF92" s="48">
        <f t="shared" si="69"/>
        <v>2.0310000000000001</v>
      </c>
      <c r="BG92" s="48">
        <f t="shared" si="69"/>
        <v>83.927999999999997</v>
      </c>
      <c r="BH92" s="48"/>
      <c r="BI92" s="48"/>
      <c r="BJ92" s="48">
        <f t="shared" si="69"/>
        <v>82.049000000000007</v>
      </c>
      <c r="BK92" s="48">
        <f t="shared" si="69"/>
        <v>0.47299999999999998</v>
      </c>
      <c r="BL92" s="48">
        <f t="shared" si="69"/>
        <v>82.522000000000006</v>
      </c>
      <c r="BM92" s="48"/>
      <c r="BN92" s="48">
        <f t="shared" si="69"/>
        <v>130.78100000000001</v>
      </c>
      <c r="BO92" s="48">
        <f t="shared" si="69"/>
        <v>0.28299999999999997</v>
      </c>
      <c r="BP92" s="48">
        <f t="shared" si="69"/>
        <v>131.06399999999999</v>
      </c>
      <c r="BQ92" s="48"/>
      <c r="BR92" s="48"/>
      <c r="BS92" s="48">
        <f t="shared" si="69"/>
        <v>131.024</v>
      </c>
      <c r="BT92" s="48">
        <f t="shared" si="69"/>
        <v>6.6000000000000003E-2</v>
      </c>
      <c r="BU92" s="48">
        <f t="shared" si="69"/>
        <v>131.09</v>
      </c>
      <c r="BV92" s="48"/>
      <c r="BW92" s="48">
        <f t="shared" si="69"/>
        <v>1996.6679999999999</v>
      </c>
      <c r="BX92" s="48">
        <f t="shared" si="69"/>
        <v>58.194000000000003</v>
      </c>
      <c r="BY92" s="48">
        <f t="shared" si="69"/>
        <v>2054.8620000000001</v>
      </c>
      <c r="BZ92" s="48"/>
      <c r="CA92" s="48"/>
      <c r="CB92" s="48">
        <f t="shared" si="69"/>
        <v>1976.403</v>
      </c>
      <c r="CC92" s="48">
        <f t="shared" si="69"/>
        <v>17.751999999999999</v>
      </c>
      <c r="CD92" s="48">
        <f t="shared" si="69"/>
        <v>1994.155</v>
      </c>
      <c r="CE92" s="48"/>
      <c r="CF92" s="48">
        <f t="shared" si="69"/>
        <v>1950.1679999999999</v>
      </c>
      <c r="CG92" s="48">
        <f t="shared" si="69"/>
        <v>58.194000000000003</v>
      </c>
      <c r="CH92" s="48">
        <f t="shared" si="69"/>
        <v>2008.3620000000001</v>
      </c>
      <c r="CI92" s="48"/>
      <c r="CJ92" s="48"/>
      <c r="CK92" s="48">
        <f t="shared" si="69"/>
        <v>1929.903</v>
      </c>
      <c r="CL92" s="48">
        <f t="shared" si="69"/>
        <v>17.751999999999999</v>
      </c>
      <c r="CM92" s="48">
        <f t="shared" si="69"/>
        <v>1947.655</v>
      </c>
      <c r="CN92" s="48"/>
      <c r="CO92" s="48">
        <f t="shared" si="69"/>
        <v>637.13900000000001</v>
      </c>
      <c r="CP92" s="48">
        <f t="shared" si="69"/>
        <v>19.372</v>
      </c>
      <c r="CQ92" s="48">
        <f t="shared" si="69"/>
        <v>656.51099999999997</v>
      </c>
      <c r="CR92" s="48"/>
      <c r="CS92" s="48"/>
      <c r="CT92" s="48">
        <f t="shared" ref="CT92:DW92" si="71">CT40/1000</f>
        <v>630.51800000000003</v>
      </c>
      <c r="CU92" s="48">
        <f t="shared" si="71"/>
        <v>5.8</v>
      </c>
      <c r="CV92" s="48">
        <f t="shared" si="71"/>
        <v>636.31799999999998</v>
      </c>
      <c r="CW92" s="48"/>
      <c r="CX92" s="48">
        <f t="shared" si="71"/>
        <v>1040.1010000000001</v>
      </c>
      <c r="CY92" s="48">
        <f t="shared" si="71"/>
        <v>31.623999999999999</v>
      </c>
      <c r="CZ92" s="48">
        <f t="shared" si="71"/>
        <v>1071.7249999999999</v>
      </c>
      <c r="DA92" s="48"/>
      <c r="DB92" s="48"/>
      <c r="DC92" s="48">
        <f t="shared" si="71"/>
        <v>1029.2929999999999</v>
      </c>
      <c r="DD92" s="48">
        <f t="shared" si="71"/>
        <v>9.468</v>
      </c>
      <c r="DE92" s="48">
        <f t="shared" si="71"/>
        <v>1038.761</v>
      </c>
      <c r="DF92" s="48"/>
      <c r="DG92" s="48">
        <f t="shared" si="71"/>
        <v>272.928</v>
      </c>
      <c r="DH92" s="48">
        <f t="shared" si="71"/>
        <v>7.1980000000000004</v>
      </c>
      <c r="DI92" s="48">
        <f t="shared" si="71"/>
        <v>280.12599999999998</v>
      </c>
      <c r="DJ92" s="48"/>
      <c r="DK92" s="48"/>
      <c r="DL92" s="48">
        <f t="shared" si="71"/>
        <v>270.09199999999998</v>
      </c>
      <c r="DM92" s="48">
        <f t="shared" si="71"/>
        <v>2.484</v>
      </c>
      <c r="DN92" s="48">
        <f t="shared" si="71"/>
        <v>272.57600000000002</v>
      </c>
      <c r="DO92" s="48"/>
      <c r="DP92" s="48">
        <f t="shared" si="71"/>
        <v>46.5</v>
      </c>
      <c r="DQ92" s="48">
        <f t="shared" si="71"/>
        <v>0</v>
      </c>
      <c r="DR92" s="48">
        <f t="shared" si="71"/>
        <v>46.5</v>
      </c>
      <c r="DS92" s="48"/>
      <c r="DT92" s="48"/>
      <c r="DU92" s="48">
        <f t="shared" si="71"/>
        <v>46.5</v>
      </c>
      <c r="DV92" s="48">
        <f t="shared" si="71"/>
        <v>0</v>
      </c>
      <c r="DW92" s="48">
        <f t="shared" si="71"/>
        <v>46.5</v>
      </c>
      <c r="DX92" s="48"/>
      <c r="DY92" s="48">
        <f t="shared" si="68"/>
        <v>0</v>
      </c>
      <c r="DZ92" s="48">
        <f t="shared" si="68"/>
        <v>0</v>
      </c>
      <c r="EA92" s="48">
        <f t="shared" si="68"/>
        <v>164.238</v>
      </c>
      <c r="EB92" s="48"/>
      <c r="EC92" s="48"/>
      <c r="ED92" s="48">
        <f t="shared" si="68"/>
        <v>0</v>
      </c>
      <c r="EE92" s="48">
        <f t="shared" si="68"/>
        <v>0</v>
      </c>
      <c r="EF92" s="48">
        <f t="shared" si="68"/>
        <v>157.64500000000001</v>
      </c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>
        <f t="shared" si="68"/>
        <v>288.58</v>
      </c>
      <c r="FA92" s="48">
        <f t="shared" si="68"/>
        <v>0</v>
      </c>
      <c r="FB92" s="48">
        <f t="shared" si="68"/>
        <v>288.58</v>
      </c>
      <c r="FC92" s="48"/>
      <c r="FD92" s="48"/>
      <c r="FE92" s="48">
        <f t="shared" si="68"/>
        <v>288.58</v>
      </c>
      <c r="FF92" s="48">
        <f t="shared" si="70"/>
        <v>0</v>
      </c>
      <c r="FG92" s="48">
        <f t="shared" si="70"/>
        <v>288.58</v>
      </c>
      <c r="FH92" s="48"/>
      <c r="FI92" s="48">
        <f t="shared" si="70"/>
        <v>0</v>
      </c>
      <c r="FJ92" s="48">
        <f t="shared" si="70"/>
        <v>0</v>
      </c>
      <c r="FK92" s="48">
        <f t="shared" si="70"/>
        <v>0</v>
      </c>
      <c r="FL92" s="48"/>
      <c r="FM92" s="48"/>
      <c r="FN92" s="48">
        <f t="shared" si="70"/>
        <v>0</v>
      </c>
      <c r="FO92" s="48">
        <f t="shared" si="70"/>
        <v>0</v>
      </c>
      <c r="FP92" s="48">
        <f t="shared" si="70"/>
        <v>0</v>
      </c>
      <c r="FQ92" s="48"/>
      <c r="FR92" s="48">
        <f t="shared" si="70"/>
        <v>0</v>
      </c>
      <c r="FS92" s="48">
        <f t="shared" si="70"/>
        <v>0</v>
      </c>
      <c r="FT92" s="48">
        <f t="shared" si="70"/>
        <v>0</v>
      </c>
      <c r="FU92" s="48"/>
      <c r="FV92" s="48"/>
      <c r="FW92" s="48">
        <f t="shared" si="70"/>
        <v>0</v>
      </c>
      <c r="FX92" s="48">
        <f t="shared" si="70"/>
        <v>0</v>
      </c>
      <c r="FY92" s="48">
        <f t="shared" si="70"/>
        <v>0</v>
      </c>
      <c r="FZ92" s="48"/>
      <c r="GA92" s="48">
        <f t="shared" si="70"/>
        <v>0</v>
      </c>
      <c r="GB92" s="48">
        <f t="shared" si="70"/>
        <v>0</v>
      </c>
      <c r="GC92" s="48">
        <f t="shared" si="70"/>
        <v>0</v>
      </c>
      <c r="GD92" s="48"/>
      <c r="GE92" s="48"/>
      <c r="GF92" s="48">
        <f t="shared" si="70"/>
        <v>0</v>
      </c>
      <c r="GG92" s="48">
        <f t="shared" si="70"/>
        <v>0</v>
      </c>
      <c r="GH92" s="48">
        <f t="shared" si="70"/>
        <v>0</v>
      </c>
      <c r="GI92" s="48"/>
      <c r="GJ92" s="48">
        <f t="shared" si="70"/>
        <v>0</v>
      </c>
      <c r="GK92" s="48">
        <f t="shared" si="70"/>
        <v>0</v>
      </c>
      <c r="GL92" s="48">
        <f t="shared" si="70"/>
        <v>0</v>
      </c>
      <c r="GM92" s="48"/>
      <c r="GN92" s="48"/>
      <c r="GO92" s="48">
        <f t="shared" si="70"/>
        <v>0</v>
      </c>
      <c r="GP92" s="48">
        <f t="shared" si="70"/>
        <v>0</v>
      </c>
      <c r="GQ92" s="48">
        <f t="shared" si="70"/>
        <v>0</v>
      </c>
      <c r="GR92" s="48"/>
      <c r="GS92" s="48">
        <f t="shared" si="70"/>
        <v>0</v>
      </c>
      <c r="GT92" s="48">
        <f t="shared" si="70"/>
        <v>0</v>
      </c>
      <c r="GU92" s="48">
        <f t="shared" si="70"/>
        <v>0</v>
      </c>
      <c r="GV92" s="48"/>
      <c r="GW92" s="48"/>
      <c r="GX92" s="48">
        <f t="shared" si="70"/>
        <v>0</v>
      </c>
      <c r="GY92" s="48">
        <f t="shared" si="70"/>
        <v>0</v>
      </c>
      <c r="GZ92" s="48">
        <f t="shared" si="70"/>
        <v>0</v>
      </c>
      <c r="HA92" s="48"/>
      <c r="HB92" s="48">
        <f t="shared" si="70"/>
        <v>0</v>
      </c>
      <c r="HC92" s="48">
        <f t="shared" si="70"/>
        <v>0</v>
      </c>
      <c r="HD92" s="48">
        <f t="shared" si="70"/>
        <v>0</v>
      </c>
      <c r="HE92" s="48"/>
      <c r="HF92" s="48"/>
      <c r="HG92" s="48">
        <f t="shared" si="70"/>
        <v>0</v>
      </c>
      <c r="HH92" s="48">
        <f t="shared" si="70"/>
        <v>0</v>
      </c>
      <c r="HI92" s="48">
        <f t="shared" si="70"/>
        <v>0</v>
      </c>
      <c r="HJ92" s="48"/>
    </row>
    <row r="93" spans="2:218">
      <c r="B93" s="5" t="s">
        <v>14</v>
      </c>
      <c r="C93" s="48">
        <f t="shared" ref="C93:CT96" si="72">C44/1000</f>
        <v>4495.6310000000003</v>
      </c>
      <c r="D93" s="48">
        <f t="shared" si="72"/>
        <v>221.21100000000001</v>
      </c>
      <c r="E93" s="48">
        <f t="shared" si="72"/>
        <v>4718.6610000000001</v>
      </c>
      <c r="F93" s="48"/>
      <c r="G93" s="48"/>
      <c r="H93" s="48">
        <f t="shared" si="72"/>
        <v>4495.3649999999998</v>
      </c>
      <c r="I93" s="48">
        <f t="shared" si="72"/>
        <v>43.578000000000003</v>
      </c>
      <c r="J93" s="48">
        <f t="shared" si="72"/>
        <v>4540.7619999999997</v>
      </c>
      <c r="K93" s="48"/>
      <c r="L93" s="48">
        <f t="shared" si="72"/>
        <v>4495.6310000000003</v>
      </c>
      <c r="M93" s="48">
        <f t="shared" si="72"/>
        <v>221.21100000000001</v>
      </c>
      <c r="N93" s="48">
        <f t="shared" si="72"/>
        <v>4718.6610000000001</v>
      </c>
      <c r="O93" s="48"/>
      <c r="P93" s="48"/>
      <c r="Q93" s="48">
        <f t="shared" si="72"/>
        <v>4495.3649999999998</v>
      </c>
      <c r="R93" s="48">
        <f t="shared" si="72"/>
        <v>43.578000000000003</v>
      </c>
      <c r="S93" s="48">
        <f t="shared" si="72"/>
        <v>4540.7619999999997</v>
      </c>
      <c r="T93" s="48"/>
      <c r="U93" s="48">
        <f t="shared" si="72"/>
        <v>2359.7629999999999</v>
      </c>
      <c r="V93" s="48">
        <f t="shared" si="72"/>
        <v>35.491999999999997</v>
      </c>
      <c r="W93" s="48">
        <f t="shared" si="72"/>
        <v>2395.2550000000001</v>
      </c>
      <c r="X93" s="48"/>
      <c r="Y93" s="48"/>
      <c r="Z93" s="48">
        <f t="shared" si="72"/>
        <v>2361.2739999999999</v>
      </c>
      <c r="AA93" s="48">
        <f t="shared" si="72"/>
        <v>6.0060000000000002</v>
      </c>
      <c r="AB93" s="48">
        <f t="shared" si="72"/>
        <v>2367.2800000000002</v>
      </c>
      <c r="AC93" s="48"/>
      <c r="AD93" s="48">
        <f t="shared" si="72"/>
        <v>56.195999999999998</v>
      </c>
      <c r="AE93" s="48">
        <f t="shared" si="72"/>
        <v>1.0509999999999999</v>
      </c>
      <c r="AF93" s="48">
        <f t="shared" si="72"/>
        <v>57.247</v>
      </c>
      <c r="AG93" s="48"/>
      <c r="AH93" s="48"/>
      <c r="AI93" s="48">
        <f t="shared" si="72"/>
        <v>56.174999999999997</v>
      </c>
      <c r="AJ93" s="48">
        <f t="shared" si="72"/>
        <v>0.17499999999999999</v>
      </c>
      <c r="AK93" s="48">
        <f t="shared" si="72"/>
        <v>56.35</v>
      </c>
      <c r="AL93" s="48"/>
      <c r="AM93" s="48">
        <f t="shared" si="72"/>
        <v>1830.395</v>
      </c>
      <c r="AN93" s="48">
        <f t="shared" si="72"/>
        <v>33.274000000000001</v>
      </c>
      <c r="AO93" s="48">
        <f t="shared" si="72"/>
        <v>1863.6690000000001</v>
      </c>
      <c r="AP93" s="48"/>
      <c r="AQ93" s="48"/>
      <c r="AR93" s="48">
        <f t="shared" si="72"/>
        <v>1829.7139999999999</v>
      </c>
      <c r="AS93" s="48">
        <f t="shared" si="72"/>
        <v>5.5279999999999996</v>
      </c>
      <c r="AT93" s="48">
        <f t="shared" si="72"/>
        <v>1835.242</v>
      </c>
      <c r="AU93" s="48"/>
      <c r="AV93" s="48">
        <f t="shared" si="72"/>
        <v>9.7360000000000007</v>
      </c>
      <c r="AW93" s="48">
        <f t="shared" si="72"/>
        <v>0</v>
      </c>
      <c r="AX93" s="48">
        <f t="shared" si="72"/>
        <v>9.7360000000000007</v>
      </c>
      <c r="AY93" s="48"/>
      <c r="AZ93" s="48"/>
      <c r="BA93" s="48">
        <f t="shared" si="72"/>
        <v>9.7360000000000007</v>
      </c>
      <c r="BB93" s="48">
        <f t="shared" si="72"/>
        <v>0</v>
      </c>
      <c r="BC93" s="48">
        <f t="shared" si="72"/>
        <v>9.7360000000000007</v>
      </c>
      <c r="BD93" s="48"/>
      <c r="BE93" s="48">
        <f t="shared" si="72"/>
        <v>59.933999999999997</v>
      </c>
      <c r="BF93" s="48">
        <f t="shared" si="72"/>
        <v>0.107</v>
      </c>
      <c r="BG93" s="48">
        <f t="shared" si="72"/>
        <v>60.040999999999997</v>
      </c>
      <c r="BH93" s="48"/>
      <c r="BI93" s="48"/>
      <c r="BJ93" s="48">
        <f t="shared" si="72"/>
        <v>59.668999999999997</v>
      </c>
      <c r="BK93" s="48">
        <f t="shared" si="72"/>
        <v>2.8000000000000001E-2</v>
      </c>
      <c r="BL93" s="48">
        <f t="shared" si="72"/>
        <v>59.697000000000003</v>
      </c>
      <c r="BM93" s="48"/>
      <c r="BN93" s="48">
        <f t="shared" si="72"/>
        <v>413.238</v>
      </c>
      <c r="BO93" s="48">
        <f t="shared" si="72"/>
        <v>1.06</v>
      </c>
      <c r="BP93" s="48">
        <f t="shared" si="72"/>
        <v>414.298</v>
      </c>
      <c r="BQ93" s="48"/>
      <c r="BR93" s="48"/>
      <c r="BS93" s="48">
        <f t="shared" si="72"/>
        <v>415.71600000000001</v>
      </c>
      <c r="BT93" s="48">
        <f t="shared" si="72"/>
        <v>0.27500000000000002</v>
      </c>
      <c r="BU93" s="48">
        <f t="shared" si="72"/>
        <v>415.99099999999999</v>
      </c>
      <c r="BV93" s="48"/>
      <c r="BW93" s="48">
        <f t="shared" si="72"/>
        <v>1982.3879999999999</v>
      </c>
      <c r="BX93" s="48">
        <f t="shared" si="72"/>
        <v>8.5890000000000004</v>
      </c>
      <c r="BY93" s="48">
        <f t="shared" si="72"/>
        <v>1990.9770000000001</v>
      </c>
      <c r="BZ93" s="48"/>
      <c r="CA93" s="48"/>
      <c r="CB93" s="48">
        <f t="shared" si="72"/>
        <v>1980.7719999999999</v>
      </c>
      <c r="CC93" s="48">
        <f t="shared" si="72"/>
        <v>1.2270000000000001</v>
      </c>
      <c r="CD93" s="48">
        <f t="shared" si="72"/>
        <v>1981.999</v>
      </c>
      <c r="CE93" s="48"/>
      <c r="CF93" s="48">
        <f t="shared" si="72"/>
        <v>1956.152</v>
      </c>
      <c r="CG93" s="48">
        <f t="shared" si="72"/>
        <v>8.5890000000000004</v>
      </c>
      <c r="CH93" s="48">
        <f t="shared" si="72"/>
        <v>1964.741</v>
      </c>
      <c r="CI93" s="48"/>
      <c r="CJ93" s="48"/>
      <c r="CK93" s="48">
        <f t="shared" si="72"/>
        <v>1954.5360000000001</v>
      </c>
      <c r="CL93" s="48">
        <f t="shared" si="72"/>
        <v>1.2270000000000001</v>
      </c>
      <c r="CM93" s="48">
        <f t="shared" si="72"/>
        <v>1955.7629999999999</v>
      </c>
      <c r="CN93" s="48"/>
      <c r="CO93" s="48">
        <f t="shared" si="72"/>
        <v>629.52599999999995</v>
      </c>
      <c r="CP93" s="48">
        <f t="shared" si="72"/>
        <v>3.4710000000000001</v>
      </c>
      <c r="CQ93" s="48">
        <f t="shared" si="72"/>
        <v>632.99699999999996</v>
      </c>
      <c r="CR93" s="48"/>
      <c r="CS93" s="48"/>
      <c r="CT93" s="48">
        <f t="shared" si="72"/>
        <v>628.87300000000005</v>
      </c>
      <c r="CU93" s="48">
        <f t="shared" ref="CU93:GK97" si="73">CU44/1000</f>
        <v>0.496</v>
      </c>
      <c r="CV93" s="48">
        <f t="shared" si="73"/>
        <v>629.36900000000003</v>
      </c>
      <c r="CW93" s="48"/>
      <c r="CX93" s="48">
        <f t="shared" si="73"/>
        <v>928.26700000000005</v>
      </c>
      <c r="CY93" s="48">
        <f t="shared" si="73"/>
        <v>5.1180000000000003</v>
      </c>
      <c r="CZ93" s="48">
        <f t="shared" si="73"/>
        <v>933.38499999999999</v>
      </c>
      <c r="DA93" s="48"/>
      <c r="DB93" s="48"/>
      <c r="DC93" s="48">
        <f t="shared" si="73"/>
        <v>927.30399999999997</v>
      </c>
      <c r="DD93" s="48">
        <f t="shared" si="73"/>
        <v>0.73099999999999998</v>
      </c>
      <c r="DE93" s="48">
        <f t="shared" si="73"/>
        <v>928.03499999999997</v>
      </c>
      <c r="DF93" s="48"/>
      <c r="DG93" s="48">
        <f t="shared" si="73"/>
        <v>398.35899999999998</v>
      </c>
      <c r="DH93" s="48">
        <f t="shared" si="73"/>
        <v>0</v>
      </c>
      <c r="DI93" s="48">
        <f t="shared" si="73"/>
        <v>398.35899999999998</v>
      </c>
      <c r="DJ93" s="48"/>
      <c r="DK93" s="48"/>
      <c r="DL93" s="48">
        <f t="shared" si="73"/>
        <v>398.35899999999998</v>
      </c>
      <c r="DM93" s="48">
        <f t="shared" si="73"/>
        <v>0</v>
      </c>
      <c r="DN93" s="48">
        <f t="shared" si="73"/>
        <v>398.35899999999998</v>
      </c>
      <c r="DO93" s="48"/>
      <c r="DP93" s="48">
        <f t="shared" si="73"/>
        <v>26.236000000000001</v>
      </c>
      <c r="DQ93" s="48">
        <f t="shared" si="73"/>
        <v>0</v>
      </c>
      <c r="DR93" s="48">
        <f t="shared" si="73"/>
        <v>26.236000000000001</v>
      </c>
      <c r="DS93" s="48"/>
      <c r="DT93" s="48"/>
      <c r="DU93" s="48">
        <f t="shared" si="73"/>
        <v>26.236000000000001</v>
      </c>
      <c r="DV93" s="48">
        <f t="shared" si="73"/>
        <v>0</v>
      </c>
      <c r="DW93" s="48">
        <f t="shared" si="73"/>
        <v>26.236000000000001</v>
      </c>
      <c r="DX93" s="48"/>
      <c r="DY93" s="48">
        <f t="shared" si="73"/>
        <v>0</v>
      </c>
      <c r="DZ93" s="48">
        <f t="shared" si="73"/>
        <v>0</v>
      </c>
      <c r="EA93" s="48">
        <f t="shared" si="73"/>
        <v>37.481999999999999</v>
      </c>
      <c r="EB93" s="48"/>
      <c r="EC93" s="48"/>
      <c r="ED93" s="48">
        <f t="shared" si="73"/>
        <v>0</v>
      </c>
      <c r="EE93" s="48">
        <f t="shared" si="73"/>
        <v>0</v>
      </c>
      <c r="EF93" s="48">
        <f t="shared" si="73"/>
        <v>36.99</v>
      </c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>
        <f t="shared" si="73"/>
        <v>118.48099999999999</v>
      </c>
      <c r="FA93" s="48">
        <f t="shared" si="73"/>
        <v>0</v>
      </c>
      <c r="FB93" s="48">
        <f t="shared" si="73"/>
        <v>118.48099999999999</v>
      </c>
      <c r="FC93" s="48"/>
      <c r="FD93" s="48"/>
      <c r="FE93" s="48">
        <f t="shared" si="73"/>
        <v>118.48099999999999</v>
      </c>
      <c r="FF93" s="48">
        <f t="shared" si="73"/>
        <v>0</v>
      </c>
      <c r="FG93" s="48">
        <f t="shared" si="73"/>
        <v>118.48099999999999</v>
      </c>
      <c r="FH93" s="48"/>
      <c r="FI93" s="48">
        <f t="shared" si="73"/>
        <v>0</v>
      </c>
      <c r="FJ93" s="48">
        <f t="shared" si="73"/>
        <v>0</v>
      </c>
      <c r="FK93" s="48">
        <f t="shared" si="73"/>
        <v>0</v>
      </c>
      <c r="FL93" s="48"/>
      <c r="FM93" s="48"/>
      <c r="FN93" s="48">
        <f t="shared" si="73"/>
        <v>0</v>
      </c>
      <c r="FO93" s="48">
        <f t="shared" si="73"/>
        <v>0</v>
      </c>
      <c r="FP93" s="48">
        <f t="shared" si="73"/>
        <v>0</v>
      </c>
      <c r="FQ93" s="48"/>
      <c r="FR93" s="48">
        <f t="shared" si="73"/>
        <v>0</v>
      </c>
      <c r="FS93" s="48">
        <f t="shared" si="73"/>
        <v>176.46600000000001</v>
      </c>
      <c r="FT93" s="48">
        <f t="shared" si="73"/>
        <v>176.46600000000001</v>
      </c>
      <c r="FU93" s="48"/>
      <c r="FV93" s="48"/>
      <c r="FW93" s="48">
        <f t="shared" si="73"/>
        <v>0</v>
      </c>
      <c r="FX93" s="48">
        <f t="shared" si="73"/>
        <v>36.012</v>
      </c>
      <c r="FY93" s="48">
        <f t="shared" si="73"/>
        <v>36.012</v>
      </c>
      <c r="FZ93" s="48"/>
      <c r="GA93" s="48">
        <f t="shared" si="73"/>
        <v>0</v>
      </c>
      <c r="GB93" s="48">
        <f t="shared" si="73"/>
        <v>176.46600000000001</v>
      </c>
      <c r="GC93" s="48">
        <f t="shared" si="73"/>
        <v>176.46600000000001</v>
      </c>
      <c r="GD93" s="48"/>
      <c r="GE93" s="48"/>
      <c r="GF93" s="48">
        <f t="shared" si="73"/>
        <v>0</v>
      </c>
      <c r="GG93" s="48">
        <f t="shared" si="73"/>
        <v>36.012</v>
      </c>
      <c r="GH93" s="48">
        <f t="shared" si="73"/>
        <v>36.012</v>
      </c>
      <c r="GI93" s="48"/>
      <c r="GJ93" s="48">
        <f t="shared" si="73"/>
        <v>0</v>
      </c>
      <c r="GK93" s="48">
        <f t="shared" si="73"/>
        <v>0</v>
      </c>
      <c r="GL93" s="48">
        <f t="shared" ref="GL93:HI93" si="74">GL44/1000</f>
        <v>0</v>
      </c>
      <c r="GM93" s="48"/>
      <c r="GN93" s="48"/>
      <c r="GO93" s="48">
        <f t="shared" si="74"/>
        <v>0</v>
      </c>
      <c r="GP93" s="48">
        <f t="shared" si="74"/>
        <v>0</v>
      </c>
      <c r="GQ93" s="48">
        <f t="shared" si="74"/>
        <v>0</v>
      </c>
      <c r="GR93" s="48"/>
      <c r="GS93" s="48">
        <f t="shared" si="74"/>
        <v>0</v>
      </c>
      <c r="GT93" s="48">
        <f t="shared" si="74"/>
        <v>0</v>
      </c>
      <c r="GU93" s="48">
        <f t="shared" si="74"/>
        <v>0</v>
      </c>
      <c r="GV93" s="48"/>
      <c r="GW93" s="48"/>
      <c r="GX93" s="48">
        <f t="shared" si="74"/>
        <v>0</v>
      </c>
      <c r="GY93" s="48">
        <f t="shared" si="74"/>
        <v>0</v>
      </c>
      <c r="GZ93" s="48">
        <f t="shared" si="74"/>
        <v>0</v>
      </c>
      <c r="HA93" s="48"/>
      <c r="HB93" s="48">
        <f t="shared" si="74"/>
        <v>0</v>
      </c>
      <c r="HC93" s="48">
        <f t="shared" si="74"/>
        <v>0</v>
      </c>
      <c r="HD93" s="48">
        <f t="shared" si="74"/>
        <v>0</v>
      </c>
      <c r="HE93" s="48"/>
      <c r="HF93" s="48"/>
      <c r="HG93" s="48">
        <f t="shared" si="74"/>
        <v>0</v>
      </c>
      <c r="HH93" s="48">
        <f t="shared" si="74"/>
        <v>0</v>
      </c>
      <c r="HI93" s="48">
        <f t="shared" si="74"/>
        <v>0</v>
      </c>
      <c r="HJ93" s="48"/>
    </row>
    <row r="94" spans="2:218">
      <c r="B94" s="5" t="s">
        <v>15</v>
      </c>
      <c r="C94" s="48">
        <f t="shared" si="72"/>
        <v>1703.5820000000001</v>
      </c>
      <c r="D94" s="48">
        <f t="shared" si="72"/>
        <v>40.868000000000002</v>
      </c>
      <c r="E94" s="48">
        <f t="shared" si="72"/>
        <v>1746.8409999999999</v>
      </c>
      <c r="F94" s="48"/>
      <c r="G94" s="48"/>
      <c r="H94" s="48">
        <f t="shared" si="72"/>
        <v>1692.548</v>
      </c>
      <c r="I94" s="48">
        <f t="shared" si="72"/>
        <v>10.358000000000001</v>
      </c>
      <c r="J94" s="48">
        <f t="shared" si="72"/>
        <v>1705.297</v>
      </c>
      <c r="K94" s="48"/>
      <c r="L94" s="48">
        <f t="shared" si="72"/>
        <v>1703.5820000000001</v>
      </c>
      <c r="M94" s="48">
        <f t="shared" si="72"/>
        <v>40.868000000000002</v>
      </c>
      <c r="N94" s="48">
        <f t="shared" si="72"/>
        <v>1746.8409999999999</v>
      </c>
      <c r="O94" s="48"/>
      <c r="P94" s="48"/>
      <c r="Q94" s="48">
        <f t="shared" si="72"/>
        <v>1692.548</v>
      </c>
      <c r="R94" s="48">
        <f t="shared" si="72"/>
        <v>10.358000000000001</v>
      </c>
      <c r="S94" s="48">
        <f t="shared" si="72"/>
        <v>1705.297</v>
      </c>
      <c r="T94" s="48"/>
      <c r="U94" s="48">
        <f t="shared" si="72"/>
        <v>1007.013</v>
      </c>
      <c r="V94" s="48">
        <f t="shared" si="72"/>
        <v>20.087</v>
      </c>
      <c r="W94" s="48">
        <f t="shared" si="72"/>
        <v>1027.0999999999999</v>
      </c>
      <c r="X94" s="48"/>
      <c r="Y94" s="48"/>
      <c r="Z94" s="48">
        <f t="shared" si="72"/>
        <v>1001.09</v>
      </c>
      <c r="AA94" s="48">
        <f t="shared" si="72"/>
        <v>4.3719999999999999</v>
      </c>
      <c r="AB94" s="48">
        <f t="shared" si="72"/>
        <v>1005.462</v>
      </c>
      <c r="AC94" s="48"/>
      <c r="AD94" s="48">
        <f t="shared" si="72"/>
        <v>34.192</v>
      </c>
      <c r="AE94" s="48">
        <f t="shared" si="72"/>
        <v>0.7</v>
      </c>
      <c r="AF94" s="48">
        <f t="shared" si="72"/>
        <v>34.892000000000003</v>
      </c>
      <c r="AG94" s="48"/>
      <c r="AH94" s="48"/>
      <c r="AI94" s="48">
        <f t="shared" si="72"/>
        <v>33.968000000000004</v>
      </c>
      <c r="AJ94" s="48">
        <f t="shared" si="72"/>
        <v>0.152</v>
      </c>
      <c r="AK94" s="48">
        <f t="shared" si="72"/>
        <v>34.119999999999997</v>
      </c>
      <c r="AL94" s="48"/>
      <c r="AM94" s="48">
        <f t="shared" si="72"/>
        <v>934.46799999999996</v>
      </c>
      <c r="AN94" s="48">
        <f t="shared" si="72"/>
        <v>19.120999999999999</v>
      </c>
      <c r="AO94" s="48">
        <f t="shared" si="72"/>
        <v>953.58900000000006</v>
      </c>
      <c r="AP94" s="48"/>
      <c r="AQ94" s="48"/>
      <c r="AR94" s="48">
        <f t="shared" si="72"/>
        <v>928.34299999999996</v>
      </c>
      <c r="AS94" s="48">
        <f t="shared" si="72"/>
        <v>4.1669999999999998</v>
      </c>
      <c r="AT94" s="48">
        <f t="shared" si="72"/>
        <v>932.51</v>
      </c>
      <c r="AU94" s="48"/>
      <c r="AV94" s="48">
        <f t="shared" si="72"/>
        <v>15.555999999999999</v>
      </c>
      <c r="AW94" s="48">
        <f t="shared" si="72"/>
        <v>0</v>
      </c>
      <c r="AX94" s="48">
        <f t="shared" si="72"/>
        <v>15.555999999999999</v>
      </c>
      <c r="AY94" s="48"/>
      <c r="AZ94" s="48"/>
      <c r="BA94" s="48">
        <f t="shared" si="72"/>
        <v>15.555999999999999</v>
      </c>
      <c r="BB94" s="48">
        <f t="shared" si="72"/>
        <v>0</v>
      </c>
      <c r="BC94" s="48">
        <f t="shared" si="72"/>
        <v>15.555999999999999</v>
      </c>
      <c r="BD94" s="48"/>
      <c r="BE94" s="48">
        <f t="shared" si="72"/>
        <v>21.536999999999999</v>
      </c>
      <c r="BF94" s="48">
        <f t="shared" si="72"/>
        <v>0.26600000000000001</v>
      </c>
      <c r="BG94" s="48">
        <f t="shared" si="72"/>
        <v>21.803000000000001</v>
      </c>
      <c r="BH94" s="48"/>
      <c r="BI94" s="48"/>
      <c r="BJ94" s="48">
        <f t="shared" si="72"/>
        <v>21.466000000000001</v>
      </c>
      <c r="BK94" s="48">
        <f t="shared" si="72"/>
        <v>5.2999999999999999E-2</v>
      </c>
      <c r="BL94" s="48">
        <f t="shared" si="72"/>
        <v>21.518999999999998</v>
      </c>
      <c r="BM94" s="48"/>
      <c r="BN94" s="48">
        <f t="shared" si="72"/>
        <v>16.815999999999999</v>
      </c>
      <c r="BO94" s="48">
        <f t="shared" si="72"/>
        <v>0</v>
      </c>
      <c r="BP94" s="48">
        <f t="shared" si="72"/>
        <v>16.815999999999999</v>
      </c>
      <c r="BQ94" s="48"/>
      <c r="BR94" s="48"/>
      <c r="BS94" s="48">
        <f t="shared" si="72"/>
        <v>17.312999999999999</v>
      </c>
      <c r="BT94" s="48">
        <f t="shared" si="72"/>
        <v>0</v>
      </c>
      <c r="BU94" s="48">
        <f t="shared" si="72"/>
        <v>17.312999999999999</v>
      </c>
      <c r="BV94" s="48"/>
      <c r="BW94" s="48">
        <f t="shared" si="72"/>
        <v>608.21400000000006</v>
      </c>
      <c r="BX94" s="48">
        <f t="shared" si="72"/>
        <v>19.388999999999999</v>
      </c>
      <c r="BY94" s="48">
        <f t="shared" si="72"/>
        <v>627.60299999999995</v>
      </c>
      <c r="BZ94" s="48"/>
      <c r="CA94" s="48"/>
      <c r="CB94" s="48">
        <f t="shared" si="72"/>
        <v>603.553</v>
      </c>
      <c r="CC94" s="48">
        <f t="shared" si="72"/>
        <v>5.569</v>
      </c>
      <c r="CD94" s="48">
        <f t="shared" si="72"/>
        <v>609.12199999999996</v>
      </c>
      <c r="CE94" s="48"/>
      <c r="CF94" s="48">
        <f t="shared" si="72"/>
        <v>608.21400000000006</v>
      </c>
      <c r="CG94" s="48">
        <f t="shared" si="72"/>
        <v>19.388999999999999</v>
      </c>
      <c r="CH94" s="48">
        <f t="shared" si="72"/>
        <v>627.60299999999995</v>
      </c>
      <c r="CI94" s="48"/>
      <c r="CJ94" s="48"/>
      <c r="CK94" s="48">
        <f t="shared" si="72"/>
        <v>603.553</v>
      </c>
      <c r="CL94" s="48">
        <f t="shared" si="72"/>
        <v>5.569</v>
      </c>
      <c r="CM94" s="48">
        <f t="shared" si="72"/>
        <v>609.12199999999996</v>
      </c>
      <c r="CN94" s="48"/>
      <c r="CO94" s="48">
        <f t="shared" si="72"/>
        <v>167.404</v>
      </c>
      <c r="CP94" s="48">
        <f t="shared" si="72"/>
        <v>6.7190000000000003</v>
      </c>
      <c r="CQ94" s="48">
        <f t="shared" si="72"/>
        <v>174.12299999999999</v>
      </c>
      <c r="CR94" s="48"/>
      <c r="CS94" s="48"/>
      <c r="CT94" s="48">
        <f t="shared" si="72"/>
        <v>166.12200000000001</v>
      </c>
      <c r="CU94" s="48">
        <f t="shared" si="73"/>
        <v>1.93</v>
      </c>
      <c r="CV94" s="48">
        <f t="shared" si="73"/>
        <v>168.05199999999999</v>
      </c>
      <c r="CW94" s="48"/>
      <c r="CX94" s="48">
        <f t="shared" si="73"/>
        <v>315.70100000000002</v>
      </c>
      <c r="CY94" s="48">
        <f t="shared" si="73"/>
        <v>12.67</v>
      </c>
      <c r="CZ94" s="48">
        <f t="shared" si="73"/>
        <v>328.37099999999998</v>
      </c>
      <c r="DA94" s="48"/>
      <c r="DB94" s="48"/>
      <c r="DC94" s="48">
        <f t="shared" si="73"/>
        <v>313.27999999999997</v>
      </c>
      <c r="DD94" s="48">
        <f t="shared" si="73"/>
        <v>3.6389999999999998</v>
      </c>
      <c r="DE94" s="48">
        <f t="shared" si="73"/>
        <v>316.91899999999998</v>
      </c>
      <c r="DF94" s="48"/>
      <c r="DG94" s="48">
        <f t="shared" si="73"/>
        <v>125.10899999999999</v>
      </c>
      <c r="DH94" s="48">
        <f t="shared" si="73"/>
        <v>0</v>
      </c>
      <c r="DI94" s="48">
        <f t="shared" si="73"/>
        <v>125.10899999999999</v>
      </c>
      <c r="DJ94" s="48"/>
      <c r="DK94" s="48"/>
      <c r="DL94" s="48">
        <f t="shared" si="73"/>
        <v>124.151</v>
      </c>
      <c r="DM94" s="48">
        <f t="shared" si="73"/>
        <v>0</v>
      </c>
      <c r="DN94" s="48">
        <f t="shared" si="73"/>
        <v>124.151</v>
      </c>
      <c r="DO94" s="48"/>
      <c r="DP94" s="48">
        <f t="shared" si="73"/>
        <v>0</v>
      </c>
      <c r="DQ94" s="48">
        <f t="shared" si="73"/>
        <v>0</v>
      </c>
      <c r="DR94" s="48">
        <f t="shared" si="73"/>
        <v>0</v>
      </c>
      <c r="DS94" s="48"/>
      <c r="DT94" s="48"/>
      <c r="DU94" s="48">
        <f t="shared" si="73"/>
        <v>0</v>
      </c>
      <c r="DV94" s="48">
        <f t="shared" si="73"/>
        <v>0</v>
      </c>
      <c r="DW94" s="48">
        <f t="shared" si="73"/>
        <v>0</v>
      </c>
      <c r="DX94" s="48"/>
      <c r="DY94" s="48">
        <f t="shared" si="73"/>
        <v>0</v>
      </c>
      <c r="DZ94" s="48">
        <f t="shared" si="73"/>
        <v>0</v>
      </c>
      <c r="EA94" s="48">
        <f t="shared" si="73"/>
        <v>42.569000000000003</v>
      </c>
      <c r="EB94" s="48"/>
      <c r="EC94" s="48"/>
      <c r="ED94" s="48">
        <f t="shared" si="73"/>
        <v>0</v>
      </c>
      <c r="EE94" s="48">
        <f t="shared" si="73"/>
        <v>0</v>
      </c>
      <c r="EF94" s="48">
        <f t="shared" si="73"/>
        <v>41.143999999999998</v>
      </c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>
        <f t="shared" si="73"/>
        <v>49.569000000000003</v>
      </c>
      <c r="FA94" s="48">
        <f t="shared" si="73"/>
        <v>0</v>
      </c>
      <c r="FB94" s="48">
        <f t="shared" si="73"/>
        <v>49.569000000000003</v>
      </c>
      <c r="FC94" s="48"/>
      <c r="FD94" s="48"/>
      <c r="FE94" s="48">
        <f t="shared" si="73"/>
        <v>49.569000000000003</v>
      </c>
      <c r="FF94" s="48">
        <f t="shared" si="73"/>
        <v>0</v>
      </c>
      <c r="FG94" s="48">
        <f t="shared" si="73"/>
        <v>49.569000000000003</v>
      </c>
      <c r="FH94" s="48"/>
      <c r="FI94" s="48">
        <f t="shared" si="73"/>
        <v>0</v>
      </c>
      <c r="FJ94" s="48">
        <f t="shared" si="73"/>
        <v>0</v>
      </c>
      <c r="FK94" s="48">
        <f t="shared" si="73"/>
        <v>0</v>
      </c>
      <c r="FL94" s="48"/>
      <c r="FM94" s="48"/>
      <c r="FN94" s="48">
        <f t="shared" si="73"/>
        <v>0</v>
      </c>
      <c r="FO94" s="48">
        <f t="shared" si="73"/>
        <v>0</v>
      </c>
      <c r="FP94" s="48">
        <f t="shared" si="73"/>
        <v>0</v>
      </c>
      <c r="FQ94" s="48"/>
      <c r="FR94" s="48">
        <f t="shared" si="73"/>
        <v>0</v>
      </c>
      <c r="FS94" s="48">
        <f t="shared" si="73"/>
        <v>0</v>
      </c>
      <c r="FT94" s="48">
        <f t="shared" si="73"/>
        <v>0</v>
      </c>
      <c r="FU94" s="48"/>
      <c r="FV94" s="48"/>
      <c r="FW94" s="48">
        <f t="shared" si="73"/>
        <v>0</v>
      </c>
      <c r="FX94" s="48">
        <f t="shared" si="73"/>
        <v>0</v>
      </c>
      <c r="FY94" s="48">
        <f t="shared" si="73"/>
        <v>0</v>
      </c>
      <c r="FZ94" s="48"/>
      <c r="GA94" s="48">
        <f t="shared" si="73"/>
        <v>0</v>
      </c>
      <c r="GB94" s="48">
        <f t="shared" si="73"/>
        <v>0</v>
      </c>
      <c r="GC94" s="48">
        <f t="shared" si="73"/>
        <v>0</v>
      </c>
      <c r="GD94" s="48"/>
      <c r="GE94" s="48"/>
      <c r="GF94" s="48">
        <f t="shared" si="73"/>
        <v>0</v>
      </c>
      <c r="GG94" s="48">
        <f t="shared" si="73"/>
        <v>0</v>
      </c>
      <c r="GH94" s="48">
        <f t="shared" si="73"/>
        <v>0</v>
      </c>
      <c r="GI94" s="48"/>
      <c r="GJ94" s="48">
        <f t="shared" si="73"/>
        <v>0</v>
      </c>
      <c r="GK94" s="48">
        <f t="shared" si="73"/>
        <v>0</v>
      </c>
      <c r="GL94" s="48">
        <f t="shared" ref="GL94:HI94" si="75">GL45/1000</f>
        <v>0</v>
      </c>
      <c r="GM94" s="48"/>
      <c r="GN94" s="48"/>
      <c r="GO94" s="48">
        <f t="shared" si="75"/>
        <v>0</v>
      </c>
      <c r="GP94" s="48">
        <f t="shared" si="75"/>
        <v>0</v>
      </c>
      <c r="GQ94" s="48">
        <f t="shared" si="75"/>
        <v>0</v>
      </c>
      <c r="GR94" s="48"/>
      <c r="GS94" s="48">
        <f t="shared" si="75"/>
        <v>0</v>
      </c>
      <c r="GT94" s="48">
        <f t="shared" si="75"/>
        <v>0</v>
      </c>
      <c r="GU94" s="48">
        <f t="shared" si="75"/>
        <v>0</v>
      </c>
      <c r="GV94" s="48"/>
      <c r="GW94" s="48"/>
      <c r="GX94" s="48">
        <f t="shared" si="75"/>
        <v>0</v>
      </c>
      <c r="GY94" s="48">
        <f t="shared" si="75"/>
        <v>0</v>
      </c>
      <c r="GZ94" s="48">
        <f t="shared" si="75"/>
        <v>0</v>
      </c>
      <c r="HA94" s="48"/>
      <c r="HB94" s="48">
        <f t="shared" si="75"/>
        <v>0</v>
      </c>
      <c r="HC94" s="48">
        <f t="shared" si="75"/>
        <v>0</v>
      </c>
      <c r="HD94" s="48">
        <f t="shared" si="75"/>
        <v>0</v>
      </c>
      <c r="HE94" s="48"/>
      <c r="HF94" s="48"/>
      <c r="HG94" s="48">
        <f t="shared" si="75"/>
        <v>0</v>
      </c>
      <c r="HH94" s="48">
        <f t="shared" si="75"/>
        <v>0</v>
      </c>
      <c r="HI94" s="48">
        <f t="shared" si="75"/>
        <v>0</v>
      </c>
      <c r="HJ94" s="48"/>
    </row>
    <row r="95" spans="2:218">
      <c r="B95" s="5" t="s">
        <v>17</v>
      </c>
      <c r="C95" s="48">
        <f t="shared" si="72"/>
        <v>1068.355</v>
      </c>
      <c r="D95" s="48">
        <f t="shared" si="72"/>
        <v>30.181999999999999</v>
      </c>
      <c r="E95" s="48">
        <f t="shared" si="72"/>
        <v>1101.8820000000001</v>
      </c>
      <c r="F95" s="48"/>
      <c r="G95" s="48"/>
      <c r="H95" s="48">
        <f t="shared" si="72"/>
        <v>1058.9849999999999</v>
      </c>
      <c r="I95" s="48">
        <f t="shared" si="72"/>
        <v>6.343</v>
      </c>
      <c r="J95" s="48">
        <f t="shared" si="72"/>
        <v>1068.673</v>
      </c>
      <c r="K95" s="48"/>
      <c r="L95" s="48">
        <f t="shared" si="72"/>
        <v>1068.355</v>
      </c>
      <c r="M95" s="48">
        <f t="shared" si="72"/>
        <v>30.181999999999999</v>
      </c>
      <c r="N95" s="48">
        <f t="shared" si="72"/>
        <v>1101.8820000000001</v>
      </c>
      <c r="O95" s="48"/>
      <c r="P95" s="48"/>
      <c r="Q95" s="48">
        <f t="shared" si="72"/>
        <v>1058.9849999999999</v>
      </c>
      <c r="R95" s="48">
        <f t="shared" si="72"/>
        <v>6.343</v>
      </c>
      <c r="S95" s="48">
        <f t="shared" si="72"/>
        <v>1068.673</v>
      </c>
      <c r="T95" s="48"/>
      <c r="U95" s="48">
        <f t="shared" si="72"/>
        <v>412.89499999999998</v>
      </c>
      <c r="V95" s="48">
        <f t="shared" si="72"/>
        <v>11.457000000000001</v>
      </c>
      <c r="W95" s="48">
        <f t="shared" si="72"/>
        <v>424.35199999999998</v>
      </c>
      <c r="X95" s="48"/>
      <c r="Y95" s="48"/>
      <c r="Z95" s="48">
        <f t="shared" si="72"/>
        <v>408.79199999999997</v>
      </c>
      <c r="AA95" s="48">
        <f t="shared" si="72"/>
        <v>2.5009999999999999</v>
      </c>
      <c r="AB95" s="48">
        <f t="shared" si="72"/>
        <v>411.29300000000001</v>
      </c>
      <c r="AC95" s="48"/>
      <c r="AD95" s="48">
        <f t="shared" si="72"/>
        <v>16.645</v>
      </c>
      <c r="AE95" s="48">
        <f t="shared" si="72"/>
        <v>0.52500000000000002</v>
      </c>
      <c r="AF95" s="48">
        <f t="shared" si="72"/>
        <v>17.170000000000002</v>
      </c>
      <c r="AG95" s="48"/>
      <c r="AH95" s="48"/>
      <c r="AI95" s="48">
        <f t="shared" si="72"/>
        <v>16.468</v>
      </c>
      <c r="AJ95" s="48">
        <f t="shared" si="72"/>
        <v>0.114</v>
      </c>
      <c r="AK95" s="48">
        <f t="shared" si="72"/>
        <v>16.582000000000001</v>
      </c>
      <c r="AL95" s="48"/>
      <c r="AM95" s="48">
        <f t="shared" si="72"/>
        <v>355.28100000000001</v>
      </c>
      <c r="AN95" s="48">
        <f t="shared" si="72"/>
        <v>10.932</v>
      </c>
      <c r="AO95" s="48">
        <f t="shared" si="72"/>
        <v>366.21300000000002</v>
      </c>
      <c r="AP95" s="48"/>
      <c r="AQ95" s="48"/>
      <c r="AR95" s="48">
        <f t="shared" si="72"/>
        <v>351.505</v>
      </c>
      <c r="AS95" s="48">
        <f t="shared" si="72"/>
        <v>2.387</v>
      </c>
      <c r="AT95" s="48">
        <f t="shared" si="72"/>
        <v>353.892</v>
      </c>
      <c r="AU95" s="48"/>
      <c r="AV95" s="48">
        <f t="shared" si="72"/>
        <v>3.4129999999999998</v>
      </c>
      <c r="AW95" s="48">
        <f t="shared" si="72"/>
        <v>0</v>
      </c>
      <c r="AX95" s="48">
        <f t="shared" si="72"/>
        <v>3.4129999999999998</v>
      </c>
      <c r="AY95" s="48"/>
      <c r="AZ95" s="48"/>
      <c r="BA95" s="48">
        <f t="shared" si="72"/>
        <v>3.4129999999999998</v>
      </c>
      <c r="BB95" s="48">
        <f t="shared" si="72"/>
        <v>0</v>
      </c>
      <c r="BC95" s="48">
        <f t="shared" si="72"/>
        <v>3.4129999999999998</v>
      </c>
      <c r="BD95" s="48"/>
      <c r="BE95" s="48">
        <f t="shared" si="72"/>
        <v>22.925999999999998</v>
      </c>
      <c r="BF95" s="48">
        <f t="shared" si="72"/>
        <v>0</v>
      </c>
      <c r="BG95" s="48">
        <f t="shared" si="72"/>
        <v>22.925999999999998</v>
      </c>
      <c r="BH95" s="48"/>
      <c r="BI95" s="48"/>
      <c r="BJ95" s="48">
        <f t="shared" si="72"/>
        <v>22.776</v>
      </c>
      <c r="BK95" s="48">
        <f t="shared" si="72"/>
        <v>0</v>
      </c>
      <c r="BL95" s="48">
        <f t="shared" si="72"/>
        <v>22.776</v>
      </c>
      <c r="BM95" s="48"/>
      <c r="BN95" s="48">
        <f t="shared" si="72"/>
        <v>18.042999999999999</v>
      </c>
      <c r="BO95" s="48">
        <f t="shared" si="72"/>
        <v>0</v>
      </c>
      <c r="BP95" s="48">
        <f t="shared" si="72"/>
        <v>18.042999999999999</v>
      </c>
      <c r="BQ95" s="48"/>
      <c r="BR95" s="48"/>
      <c r="BS95" s="48">
        <f t="shared" si="72"/>
        <v>18.042999999999999</v>
      </c>
      <c r="BT95" s="48">
        <f t="shared" si="72"/>
        <v>0</v>
      </c>
      <c r="BU95" s="48">
        <f t="shared" si="72"/>
        <v>18.042999999999999</v>
      </c>
      <c r="BV95" s="48"/>
      <c r="BW95" s="48">
        <f t="shared" si="72"/>
        <v>556.90599999999995</v>
      </c>
      <c r="BX95" s="48">
        <f t="shared" si="72"/>
        <v>18.506</v>
      </c>
      <c r="BY95" s="48">
        <f t="shared" si="72"/>
        <v>575.41200000000003</v>
      </c>
      <c r="BZ95" s="48"/>
      <c r="CA95" s="48"/>
      <c r="CB95" s="48">
        <f t="shared" si="72"/>
        <v>551.92100000000005</v>
      </c>
      <c r="CC95" s="48">
        <f t="shared" si="72"/>
        <v>3.802</v>
      </c>
      <c r="CD95" s="48">
        <f t="shared" si="72"/>
        <v>555.72299999999996</v>
      </c>
      <c r="CE95" s="48"/>
      <c r="CF95" s="48">
        <f t="shared" si="72"/>
        <v>556.84799999999996</v>
      </c>
      <c r="CG95" s="48">
        <f t="shared" si="72"/>
        <v>18.506</v>
      </c>
      <c r="CH95" s="48">
        <f t="shared" si="72"/>
        <v>575.35400000000004</v>
      </c>
      <c r="CI95" s="48"/>
      <c r="CJ95" s="48"/>
      <c r="CK95" s="48">
        <f t="shared" si="72"/>
        <v>551.86300000000006</v>
      </c>
      <c r="CL95" s="48">
        <f t="shared" si="72"/>
        <v>3.802</v>
      </c>
      <c r="CM95" s="48">
        <f t="shared" si="72"/>
        <v>555.66499999999996</v>
      </c>
      <c r="CN95" s="48"/>
      <c r="CO95" s="48">
        <f t="shared" si="72"/>
        <v>107.54300000000001</v>
      </c>
      <c r="CP95" s="48">
        <f t="shared" si="72"/>
        <v>6.149</v>
      </c>
      <c r="CQ95" s="48">
        <f t="shared" si="72"/>
        <v>113.69199999999999</v>
      </c>
      <c r="CR95" s="48"/>
      <c r="CS95" s="48"/>
      <c r="CT95" s="48">
        <f t="shared" si="72"/>
        <v>105.881</v>
      </c>
      <c r="CU95" s="48">
        <f t="shared" si="73"/>
        <v>1.2629999999999999</v>
      </c>
      <c r="CV95" s="48">
        <f t="shared" si="73"/>
        <v>107.14400000000001</v>
      </c>
      <c r="CW95" s="48"/>
      <c r="CX95" s="48">
        <f t="shared" si="73"/>
        <v>215.095</v>
      </c>
      <c r="CY95" s="48">
        <f t="shared" si="73"/>
        <v>12.356999999999999</v>
      </c>
      <c r="CZ95" s="48">
        <f t="shared" si="73"/>
        <v>227.452</v>
      </c>
      <c r="DA95" s="48"/>
      <c r="DB95" s="48"/>
      <c r="DC95" s="48">
        <f t="shared" si="73"/>
        <v>211.77199999999999</v>
      </c>
      <c r="DD95" s="48">
        <f t="shared" si="73"/>
        <v>2.5390000000000001</v>
      </c>
      <c r="DE95" s="48">
        <f t="shared" si="73"/>
        <v>214.31100000000001</v>
      </c>
      <c r="DF95" s="48"/>
      <c r="DG95" s="48">
        <f t="shared" si="73"/>
        <v>234.21</v>
      </c>
      <c r="DH95" s="48">
        <f t="shared" si="73"/>
        <v>0</v>
      </c>
      <c r="DI95" s="48">
        <f t="shared" si="73"/>
        <v>234.21</v>
      </c>
      <c r="DJ95" s="48"/>
      <c r="DK95" s="48"/>
      <c r="DL95" s="48">
        <f t="shared" si="73"/>
        <v>234.21</v>
      </c>
      <c r="DM95" s="48">
        <f t="shared" si="73"/>
        <v>0</v>
      </c>
      <c r="DN95" s="48">
        <f t="shared" si="73"/>
        <v>234.21</v>
      </c>
      <c r="DO95" s="48"/>
      <c r="DP95" s="48">
        <f t="shared" si="73"/>
        <v>5.8000000000000003E-2</v>
      </c>
      <c r="DQ95" s="48">
        <f t="shared" si="73"/>
        <v>0</v>
      </c>
      <c r="DR95" s="48">
        <f t="shared" si="73"/>
        <v>5.8000000000000003E-2</v>
      </c>
      <c r="DS95" s="48"/>
      <c r="DT95" s="48"/>
      <c r="DU95" s="48">
        <f t="shared" si="73"/>
        <v>5.8000000000000003E-2</v>
      </c>
      <c r="DV95" s="48">
        <f t="shared" si="73"/>
        <v>0</v>
      </c>
      <c r="DW95" s="48">
        <f t="shared" si="73"/>
        <v>5.8000000000000003E-2</v>
      </c>
      <c r="DX95" s="48"/>
      <c r="DY95" s="48">
        <f t="shared" si="73"/>
        <v>0</v>
      </c>
      <c r="DZ95" s="48">
        <f t="shared" si="73"/>
        <v>0</v>
      </c>
      <c r="EA95" s="48">
        <f t="shared" si="73"/>
        <v>46.243000000000002</v>
      </c>
      <c r="EB95" s="48"/>
      <c r="EC95" s="48"/>
      <c r="ED95" s="48">
        <f t="shared" si="73"/>
        <v>0</v>
      </c>
      <c r="EE95" s="48">
        <f t="shared" si="73"/>
        <v>0</v>
      </c>
      <c r="EF95" s="48">
        <f t="shared" si="73"/>
        <v>45.781999999999996</v>
      </c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>
        <f t="shared" si="73"/>
        <v>55.875</v>
      </c>
      <c r="FA95" s="48">
        <f t="shared" si="73"/>
        <v>0</v>
      </c>
      <c r="FB95" s="48">
        <f t="shared" si="73"/>
        <v>55.875</v>
      </c>
      <c r="FC95" s="48"/>
      <c r="FD95" s="48"/>
      <c r="FE95" s="48">
        <f t="shared" si="73"/>
        <v>55.875</v>
      </c>
      <c r="FF95" s="48">
        <f t="shared" si="73"/>
        <v>0</v>
      </c>
      <c r="FG95" s="48">
        <f t="shared" si="73"/>
        <v>55.875</v>
      </c>
      <c r="FH95" s="48"/>
      <c r="FI95" s="48">
        <f t="shared" si="73"/>
        <v>0</v>
      </c>
      <c r="FJ95" s="48">
        <f t="shared" si="73"/>
        <v>0</v>
      </c>
      <c r="FK95" s="48">
        <f t="shared" si="73"/>
        <v>0</v>
      </c>
      <c r="FL95" s="48"/>
      <c r="FM95" s="48"/>
      <c r="FN95" s="48">
        <f t="shared" si="73"/>
        <v>0</v>
      </c>
      <c r="FO95" s="48">
        <f t="shared" si="73"/>
        <v>0</v>
      </c>
      <c r="FP95" s="48">
        <f t="shared" si="73"/>
        <v>0</v>
      </c>
      <c r="FQ95" s="48"/>
      <c r="FR95" s="48">
        <f t="shared" si="73"/>
        <v>0</v>
      </c>
      <c r="FS95" s="48">
        <f t="shared" si="73"/>
        <v>0</v>
      </c>
      <c r="FT95" s="48">
        <f t="shared" si="73"/>
        <v>0</v>
      </c>
      <c r="FU95" s="48"/>
      <c r="FV95" s="48"/>
      <c r="FW95" s="48">
        <f t="shared" si="73"/>
        <v>0</v>
      </c>
      <c r="FX95" s="48">
        <f t="shared" si="73"/>
        <v>0</v>
      </c>
      <c r="FY95" s="48">
        <f t="shared" si="73"/>
        <v>0</v>
      </c>
      <c r="FZ95" s="48"/>
      <c r="GA95" s="48">
        <f t="shared" si="73"/>
        <v>0</v>
      </c>
      <c r="GB95" s="48">
        <f t="shared" si="73"/>
        <v>0</v>
      </c>
      <c r="GC95" s="48">
        <f t="shared" si="73"/>
        <v>0</v>
      </c>
      <c r="GD95" s="48"/>
      <c r="GE95" s="48"/>
      <c r="GF95" s="48">
        <f t="shared" si="73"/>
        <v>0</v>
      </c>
      <c r="GG95" s="48">
        <f t="shared" si="73"/>
        <v>0</v>
      </c>
      <c r="GH95" s="48">
        <f t="shared" si="73"/>
        <v>0</v>
      </c>
      <c r="GI95" s="48"/>
      <c r="GJ95" s="48">
        <f t="shared" si="73"/>
        <v>0</v>
      </c>
      <c r="GK95" s="48">
        <f t="shared" si="73"/>
        <v>0</v>
      </c>
      <c r="GL95" s="48">
        <f t="shared" ref="GL95:HI95" si="76">GL46/1000</f>
        <v>0</v>
      </c>
      <c r="GM95" s="48"/>
      <c r="GN95" s="48"/>
      <c r="GO95" s="48">
        <f t="shared" si="76"/>
        <v>0</v>
      </c>
      <c r="GP95" s="48">
        <f t="shared" si="76"/>
        <v>0</v>
      </c>
      <c r="GQ95" s="48">
        <f t="shared" si="76"/>
        <v>0</v>
      </c>
      <c r="GR95" s="48"/>
      <c r="GS95" s="48">
        <f t="shared" si="76"/>
        <v>0</v>
      </c>
      <c r="GT95" s="48">
        <f t="shared" si="76"/>
        <v>0</v>
      </c>
      <c r="GU95" s="48">
        <f t="shared" si="76"/>
        <v>0</v>
      </c>
      <c r="GV95" s="48"/>
      <c r="GW95" s="48"/>
      <c r="GX95" s="48">
        <f t="shared" si="76"/>
        <v>0</v>
      </c>
      <c r="GY95" s="48">
        <f t="shared" si="76"/>
        <v>0</v>
      </c>
      <c r="GZ95" s="48">
        <f t="shared" si="76"/>
        <v>0</v>
      </c>
      <c r="HA95" s="48"/>
      <c r="HB95" s="48">
        <f t="shared" si="76"/>
        <v>0</v>
      </c>
      <c r="HC95" s="48">
        <f t="shared" si="76"/>
        <v>0</v>
      </c>
      <c r="HD95" s="48">
        <f t="shared" si="76"/>
        <v>0</v>
      </c>
      <c r="HE95" s="48"/>
      <c r="HF95" s="48"/>
      <c r="HG95" s="48">
        <f t="shared" si="76"/>
        <v>0</v>
      </c>
      <c r="HH95" s="48">
        <f t="shared" si="76"/>
        <v>0</v>
      </c>
      <c r="HI95" s="48">
        <f t="shared" si="76"/>
        <v>0</v>
      </c>
      <c r="HJ95" s="48"/>
    </row>
    <row r="96" spans="2:218">
      <c r="B96" s="5" t="s">
        <v>42</v>
      </c>
      <c r="C96" s="48">
        <f t="shared" si="72"/>
        <v>2208.4050000000002</v>
      </c>
      <c r="D96" s="48">
        <f t="shared" si="72"/>
        <v>37.673999999999999</v>
      </c>
      <c r="E96" s="48">
        <f t="shared" si="72"/>
        <v>2248.58</v>
      </c>
      <c r="F96" s="48"/>
      <c r="G96" s="48"/>
      <c r="H96" s="48">
        <f t="shared" si="72"/>
        <v>2187.473</v>
      </c>
      <c r="I96" s="48">
        <f t="shared" si="72"/>
        <v>12.683</v>
      </c>
      <c r="J96" s="48">
        <f t="shared" si="72"/>
        <v>2202.6570000000002</v>
      </c>
      <c r="K96" s="48"/>
      <c r="L96" s="48">
        <f t="shared" si="72"/>
        <v>2208.4050000000002</v>
      </c>
      <c r="M96" s="48">
        <f t="shared" si="72"/>
        <v>37.673999999999999</v>
      </c>
      <c r="N96" s="48">
        <f t="shared" si="72"/>
        <v>2248.58</v>
      </c>
      <c r="O96" s="48"/>
      <c r="P96" s="48"/>
      <c r="Q96" s="48">
        <f t="shared" si="72"/>
        <v>2187.473</v>
      </c>
      <c r="R96" s="48">
        <f t="shared" si="72"/>
        <v>12.683</v>
      </c>
      <c r="S96" s="48">
        <f t="shared" si="72"/>
        <v>2202.6570000000002</v>
      </c>
      <c r="T96" s="48"/>
      <c r="U96" s="48">
        <f t="shared" si="72"/>
        <v>950.25099999999998</v>
      </c>
      <c r="V96" s="48">
        <f t="shared" si="72"/>
        <v>18.606000000000002</v>
      </c>
      <c r="W96" s="48">
        <f t="shared" si="72"/>
        <v>968.85699999999997</v>
      </c>
      <c r="X96" s="48"/>
      <c r="Y96" s="48"/>
      <c r="Z96" s="48">
        <f t="shared" si="72"/>
        <v>939.322</v>
      </c>
      <c r="AA96" s="48">
        <f t="shared" si="72"/>
        <v>6.9219999999999997</v>
      </c>
      <c r="AB96" s="48">
        <f t="shared" si="72"/>
        <v>946.24400000000003</v>
      </c>
      <c r="AC96" s="48"/>
      <c r="AD96" s="48">
        <f t="shared" si="72"/>
        <v>26.760999999999999</v>
      </c>
      <c r="AE96" s="48">
        <f t="shared" si="72"/>
        <v>0.61699999999999999</v>
      </c>
      <c r="AF96" s="48">
        <f t="shared" si="72"/>
        <v>27.378</v>
      </c>
      <c r="AG96" s="48"/>
      <c r="AH96" s="48"/>
      <c r="AI96" s="48">
        <f t="shared" si="72"/>
        <v>26.369</v>
      </c>
      <c r="AJ96" s="48">
        <f t="shared" si="72"/>
        <v>0.22800000000000001</v>
      </c>
      <c r="AK96" s="48">
        <f t="shared" si="72"/>
        <v>26.597000000000001</v>
      </c>
      <c r="AL96" s="48"/>
      <c r="AM96" s="48">
        <f t="shared" si="72"/>
        <v>758.19500000000005</v>
      </c>
      <c r="AN96" s="48">
        <f t="shared" si="72"/>
        <v>17.481000000000002</v>
      </c>
      <c r="AO96" s="48">
        <f t="shared" si="72"/>
        <v>775.67600000000004</v>
      </c>
      <c r="AP96" s="48"/>
      <c r="AQ96" s="48"/>
      <c r="AR96" s="48">
        <f t="shared" si="72"/>
        <v>747.13599999999997</v>
      </c>
      <c r="AS96" s="48">
        <f t="shared" si="72"/>
        <v>6.4740000000000002</v>
      </c>
      <c r="AT96" s="48">
        <f t="shared" si="72"/>
        <v>753.61</v>
      </c>
      <c r="AU96" s="48"/>
      <c r="AV96" s="48">
        <f t="shared" si="72"/>
        <v>2.9470000000000001</v>
      </c>
      <c r="AW96" s="48">
        <f t="shared" si="72"/>
        <v>0</v>
      </c>
      <c r="AX96" s="48">
        <f t="shared" si="72"/>
        <v>2.9470000000000001</v>
      </c>
      <c r="AY96" s="48"/>
      <c r="AZ96" s="48"/>
      <c r="BA96" s="48">
        <f t="shared" si="72"/>
        <v>2.9470000000000001</v>
      </c>
      <c r="BB96" s="48">
        <f t="shared" si="72"/>
        <v>0</v>
      </c>
      <c r="BC96" s="48">
        <f t="shared" si="72"/>
        <v>2.9470000000000001</v>
      </c>
      <c r="BD96" s="48"/>
      <c r="BE96" s="48">
        <f t="shared" si="72"/>
        <v>49.631999999999998</v>
      </c>
      <c r="BF96" s="48">
        <f t="shared" si="72"/>
        <v>2.5000000000000001E-2</v>
      </c>
      <c r="BG96" s="48">
        <f t="shared" si="72"/>
        <v>49.656999999999996</v>
      </c>
      <c r="BH96" s="48"/>
      <c r="BI96" s="48"/>
      <c r="BJ96" s="48">
        <f t="shared" si="72"/>
        <v>49.787999999999997</v>
      </c>
      <c r="BK96" s="48">
        <f t="shared" si="72"/>
        <v>1.0999999999999999E-2</v>
      </c>
      <c r="BL96" s="48">
        <f t="shared" si="72"/>
        <v>49.798999999999999</v>
      </c>
      <c r="BM96" s="48"/>
      <c r="BN96" s="48">
        <f t="shared" si="72"/>
        <v>115.663</v>
      </c>
      <c r="BO96" s="48">
        <f t="shared" si="72"/>
        <v>0.48299999999999998</v>
      </c>
      <c r="BP96" s="48">
        <f t="shared" si="72"/>
        <v>116.146</v>
      </c>
      <c r="BQ96" s="48"/>
      <c r="BR96" s="48"/>
      <c r="BS96" s="48">
        <f t="shared" si="72"/>
        <v>116.029</v>
      </c>
      <c r="BT96" s="48">
        <f t="shared" si="72"/>
        <v>0.20899999999999999</v>
      </c>
      <c r="BU96" s="48">
        <f t="shared" si="72"/>
        <v>116.238</v>
      </c>
      <c r="BV96" s="48"/>
      <c r="BW96" s="48">
        <f t="shared" si="72"/>
        <v>1085.394</v>
      </c>
      <c r="BX96" s="48">
        <f t="shared" si="72"/>
        <v>17.382999999999999</v>
      </c>
      <c r="BY96" s="48">
        <f t="shared" si="72"/>
        <v>1102.777</v>
      </c>
      <c r="BZ96" s="48"/>
      <c r="CA96" s="48"/>
      <c r="CB96" s="48">
        <f t="shared" si="72"/>
        <v>1076.4849999999999</v>
      </c>
      <c r="CC96" s="48">
        <f t="shared" si="72"/>
        <v>5.2830000000000004</v>
      </c>
      <c r="CD96" s="48">
        <f t="shared" si="72"/>
        <v>1081.768</v>
      </c>
      <c r="CE96" s="48"/>
      <c r="CF96" s="48">
        <f t="shared" si="72"/>
        <v>1073.9870000000001</v>
      </c>
      <c r="CG96" s="48">
        <f t="shared" si="72"/>
        <v>17.382999999999999</v>
      </c>
      <c r="CH96" s="48">
        <f t="shared" si="72"/>
        <v>1091.3699999999999</v>
      </c>
      <c r="CI96" s="48"/>
      <c r="CJ96" s="48"/>
      <c r="CK96" s="48">
        <f t="shared" si="72"/>
        <v>1065.078</v>
      </c>
      <c r="CL96" s="48">
        <f t="shared" si="72"/>
        <v>5.2830000000000004</v>
      </c>
      <c r="CM96" s="48">
        <f t="shared" si="72"/>
        <v>1070.3610000000001</v>
      </c>
      <c r="CN96" s="48"/>
      <c r="CO96" s="48">
        <f t="shared" si="72"/>
        <v>501.81400000000002</v>
      </c>
      <c r="CP96" s="48">
        <f t="shared" si="72"/>
        <v>8.1219999999999999</v>
      </c>
      <c r="CQ96" s="48">
        <f t="shared" si="72"/>
        <v>509.93599999999998</v>
      </c>
      <c r="CR96" s="48"/>
      <c r="CS96" s="48"/>
      <c r="CT96" s="48">
        <f t="shared" ref="CT96:DW99" si="77">CT47/1000</f>
        <v>497.65100000000001</v>
      </c>
      <c r="CU96" s="48">
        <f t="shared" si="77"/>
        <v>2.4689999999999999</v>
      </c>
      <c r="CV96" s="48">
        <f t="shared" si="77"/>
        <v>500.12</v>
      </c>
      <c r="CW96" s="48"/>
      <c r="CX96" s="48">
        <f t="shared" si="77"/>
        <v>404.98500000000001</v>
      </c>
      <c r="CY96" s="48">
        <f t="shared" si="77"/>
        <v>6.5549999999999997</v>
      </c>
      <c r="CZ96" s="48">
        <f t="shared" si="77"/>
        <v>411.54</v>
      </c>
      <c r="DA96" s="48"/>
      <c r="DB96" s="48"/>
      <c r="DC96" s="48">
        <f t="shared" si="77"/>
        <v>401.625</v>
      </c>
      <c r="DD96" s="48">
        <f t="shared" si="77"/>
        <v>1.992</v>
      </c>
      <c r="DE96" s="48">
        <f t="shared" si="77"/>
        <v>403.61700000000002</v>
      </c>
      <c r="DF96" s="48"/>
      <c r="DG96" s="48">
        <f t="shared" si="77"/>
        <v>167.18799999999999</v>
      </c>
      <c r="DH96" s="48">
        <f t="shared" si="77"/>
        <v>2.706</v>
      </c>
      <c r="DI96" s="48">
        <f t="shared" si="77"/>
        <v>169.89400000000001</v>
      </c>
      <c r="DJ96" s="48"/>
      <c r="DK96" s="48"/>
      <c r="DL96" s="48">
        <f t="shared" si="77"/>
        <v>165.80199999999999</v>
      </c>
      <c r="DM96" s="48">
        <f t="shared" si="77"/>
        <v>0.82199999999999995</v>
      </c>
      <c r="DN96" s="48">
        <f t="shared" si="77"/>
        <v>166.624</v>
      </c>
      <c r="DO96" s="48"/>
      <c r="DP96" s="48">
        <f t="shared" si="77"/>
        <v>11.407</v>
      </c>
      <c r="DQ96" s="48">
        <f t="shared" si="77"/>
        <v>0</v>
      </c>
      <c r="DR96" s="48">
        <f t="shared" si="77"/>
        <v>11.407</v>
      </c>
      <c r="DS96" s="48"/>
      <c r="DT96" s="48"/>
      <c r="DU96" s="48">
        <f t="shared" si="77"/>
        <v>11.407</v>
      </c>
      <c r="DV96" s="48">
        <f t="shared" si="77"/>
        <v>0</v>
      </c>
      <c r="DW96" s="48">
        <f t="shared" si="77"/>
        <v>11.407</v>
      </c>
      <c r="DX96" s="48"/>
      <c r="DY96" s="48">
        <f t="shared" si="73"/>
        <v>0</v>
      </c>
      <c r="DZ96" s="48">
        <f t="shared" si="73"/>
        <v>0</v>
      </c>
      <c r="EA96" s="48">
        <f t="shared" si="73"/>
        <v>45.819000000000003</v>
      </c>
      <c r="EB96" s="48"/>
      <c r="EC96" s="48"/>
      <c r="ED96" s="48">
        <f t="shared" si="73"/>
        <v>0</v>
      </c>
      <c r="EE96" s="48">
        <f t="shared" si="73"/>
        <v>0</v>
      </c>
      <c r="EF96" s="48">
        <f t="shared" si="73"/>
        <v>43.518000000000001</v>
      </c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>
        <f t="shared" si="73"/>
        <v>131.12700000000001</v>
      </c>
      <c r="FA96" s="48">
        <f t="shared" si="73"/>
        <v>0</v>
      </c>
      <c r="FB96" s="48">
        <f t="shared" si="73"/>
        <v>131.12700000000001</v>
      </c>
      <c r="FC96" s="48"/>
      <c r="FD96" s="48"/>
      <c r="FE96" s="48">
        <f t="shared" si="73"/>
        <v>131.12700000000001</v>
      </c>
      <c r="FF96" s="48">
        <f t="shared" si="73"/>
        <v>0</v>
      </c>
      <c r="FG96" s="48">
        <f t="shared" si="73"/>
        <v>131.12700000000001</v>
      </c>
      <c r="FH96" s="48"/>
      <c r="FI96" s="48">
        <f t="shared" si="73"/>
        <v>0</v>
      </c>
      <c r="FJ96" s="48">
        <f t="shared" si="73"/>
        <v>0</v>
      </c>
      <c r="FK96" s="48">
        <f t="shared" si="73"/>
        <v>0</v>
      </c>
      <c r="FL96" s="48"/>
      <c r="FM96" s="48"/>
      <c r="FN96" s="48">
        <f t="shared" si="73"/>
        <v>0</v>
      </c>
      <c r="FO96" s="48">
        <f t="shared" si="73"/>
        <v>0</v>
      </c>
      <c r="FP96" s="48">
        <f t="shared" si="73"/>
        <v>0</v>
      </c>
      <c r="FQ96" s="48"/>
      <c r="FR96" s="48">
        <f t="shared" si="73"/>
        <v>0</v>
      </c>
      <c r="FS96" s="48">
        <f t="shared" si="73"/>
        <v>0</v>
      </c>
      <c r="FT96" s="48">
        <f t="shared" si="73"/>
        <v>0</v>
      </c>
      <c r="FU96" s="48"/>
      <c r="FV96" s="48"/>
      <c r="FW96" s="48">
        <f t="shared" si="73"/>
        <v>0</v>
      </c>
      <c r="FX96" s="48">
        <f t="shared" si="73"/>
        <v>0</v>
      </c>
      <c r="FY96" s="48">
        <f t="shared" si="73"/>
        <v>0</v>
      </c>
      <c r="FZ96" s="48"/>
      <c r="GA96" s="48">
        <f t="shared" si="73"/>
        <v>0</v>
      </c>
      <c r="GB96" s="48">
        <f t="shared" si="73"/>
        <v>0</v>
      </c>
      <c r="GC96" s="48">
        <f t="shared" si="73"/>
        <v>0</v>
      </c>
      <c r="GD96" s="48"/>
      <c r="GE96" s="48"/>
      <c r="GF96" s="48">
        <f t="shared" si="73"/>
        <v>0</v>
      </c>
      <c r="GG96" s="48">
        <f t="shared" si="73"/>
        <v>0</v>
      </c>
      <c r="GH96" s="48">
        <f t="shared" si="73"/>
        <v>0</v>
      </c>
      <c r="GI96" s="48"/>
      <c r="GJ96" s="48">
        <f t="shared" si="73"/>
        <v>0</v>
      </c>
      <c r="GK96" s="48">
        <f t="shared" si="73"/>
        <v>0</v>
      </c>
      <c r="GL96" s="48">
        <f t="shared" ref="GL96:HI96" si="78">GL47/1000</f>
        <v>0</v>
      </c>
      <c r="GM96" s="48"/>
      <c r="GN96" s="48"/>
      <c r="GO96" s="48">
        <f t="shared" si="78"/>
        <v>0</v>
      </c>
      <c r="GP96" s="48">
        <f t="shared" si="78"/>
        <v>0</v>
      </c>
      <c r="GQ96" s="48">
        <f t="shared" si="78"/>
        <v>0</v>
      </c>
      <c r="GR96" s="48"/>
      <c r="GS96" s="48">
        <f t="shared" si="78"/>
        <v>0</v>
      </c>
      <c r="GT96" s="48">
        <f t="shared" si="78"/>
        <v>0</v>
      </c>
      <c r="GU96" s="48">
        <f t="shared" si="78"/>
        <v>0</v>
      </c>
      <c r="GV96" s="48"/>
      <c r="GW96" s="48"/>
      <c r="GX96" s="48">
        <f t="shared" si="78"/>
        <v>0</v>
      </c>
      <c r="GY96" s="48">
        <f t="shared" si="78"/>
        <v>0</v>
      </c>
      <c r="GZ96" s="48">
        <f t="shared" si="78"/>
        <v>0</v>
      </c>
      <c r="HA96" s="48"/>
      <c r="HB96" s="48">
        <f t="shared" si="78"/>
        <v>0</v>
      </c>
      <c r="HC96" s="48">
        <f t="shared" si="78"/>
        <v>0</v>
      </c>
      <c r="HD96" s="48">
        <f t="shared" si="78"/>
        <v>0</v>
      </c>
      <c r="HE96" s="48"/>
      <c r="HF96" s="48"/>
      <c r="HG96" s="48">
        <f t="shared" si="78"/>
        <v>0</v>
      </c>
      <c r="HH96" s="48">
        <f t="shared" si="78"/>
        <v>0</v>
      </c>
      <c r="HI96" s="48">
        <f t="shared" si="78"/>
        <v>0</v>
      </c>
      <c r="HJ96" s="48"/>
    </row>
    <row r="97" spans="2:218">
      <c r="B97" s="5" t="s">
        <v>2</v>
      </c>
      <c r="C97" s="48">
        <f t="shared" ref="C97:CT100" si="79">C48/1000</f>
        <v>4239.66</v>
      </c>
      <c r="D97" s="48">
        <f t="shared" si="79"/>
        <v>47.595999999999997</v>
      </c>
      <c r="E97" s="48">
        <f t="shared" si="79"/>
        <v>4296.2219999999998</v>
      </c>
      <c r="F97" s="48"/>
      <c r="G97" s="48"/>
      <c r="H97" s="48">
        <f t="shared" si="79"/>
        <v>4215.723</v>
      </c>
      <c r="I97" s="48">
        <f t="shared" si="79"/>
        <v>18.599</v>
      </c>
      <c r="J97" s="48">
        <f t="shared" si="79"/>
        <v>4243.2879999999996</v>
      </c>
      <c r="K97" s="48"/>
      <c r="L97" s="48">
        <f t="shared" si="79"/>
        <v>4239.66</v>
      </c>
      <c r="M97" s="48">
        <f t="shared" si="79"/>
        <v>47.595999999999997</v>
      </c>
      <c r="N97" s="48">
        <f t="shared" si="79"/>
        <v>4296.2219999999998</v>
      </c>
      <c r="O97" s="48"/>
      <c r="P97" s="48"/>
      <c r="Q97" s="48">
        <f t="shared" si="79"/>
        <v>4215.723</v>
      </c>
      <c r="R97" s="48">
        <f t="shared" si="79"/>
        <v>18.599</v>
      </c>
      <c r="S97" s="48">
        <f t="shared" si="79"/>
        <v>4243.2879999999996</v>
      </c>
      <c r="T97" s="48"/>
      <c r="U97" s="48">
        <f t="shared" si="79"/>
        <v>2330.386</v>
      </c>
      <c r="V97" s="48">
        <f t="shared" si="79"/>
        <v>36.154000000000003</v>
      </c>
      <c r="W97" s="48">
        <f t="shared" si="79"/>
        <v>2366.54</v>
      </c>
      <c r="X97" s="48"/>
      <c r="Y97" s="48"/>
      <c r="Z97" s="48">
        <f t="shared" si="79"/>
        <v>2315.9050000000002</v>
      </c>
      <c r="AA97" s="48">
        <f t="shared" si="79"/>
        <v>12.042</v>
      </c>
      <c r="AB97" s="48">
        <f t="shared" si="79"/>
        <v>2327.9470000000001</v>
      </c>
      <c r="AC97" s="48"/>
      <c r="AD97" s="48">
        <f t="shared" si="79"/>
        <v>72.73</v>
      </c>
      <c r="AE97" s="48">
        <f t="shared" si="79"/>
        <v>1.143</v>
      </c>
      <c r="AF97" s="48">
        <f t="shared" si="79"/>
        <v>73.873000000000005</v>
      </c>
      <c r="AG97" s="48"/>
      <c r="AH97" s="48"/>
      <c r="AI97" s="48">
        <f t="shared" si="79"/>
        <v>72.257999999999996</v>
      </c>
      <c r="AJ97" s="48">
        <f t="shared" si="79"/>
        <v>0.39400000000000002</v>
      </c>
      <c r="AK97" s="48">
        <f t="shared" si="79"/>
        <v>72.652000000000001</v>
      </c>
      <c r="AL97" s="48"/>
      <c r="AM97" s="48">
        <f t="shared" si="79"/>
        <v>2138.9389999999999</v>
      </c>
      <c r="AN97" s="48">
        <f t="shared" si="79"/>
        <v>33.616999999999997</v>
      </c>
      <c r="AO97" s="48">
        <f t="shared" si="79"/>
        <v>2172.556</v>
      </c>
      <c r="AP97" s="48"/>
      <c r="AQ97" s="48"/>
      <c r="AR97" s="48">
        <f t="shared" si="79"/>
        <v>2125.0740000000001</v>
      </c>
      <c r="AS97" s="48">
        <f t="shared" si="79"/>
        <v>11.598000000000001</v>
      </c>
      <c r="AT97" s="48">
        <f t="shared" si="79"/>
        <v>2136.672</v>
      </c>
      <c r="AU97" s="48"/>
      <c r="AV97" s="48">
        <f t="shared" si="79"/>
        <v>21.872</v>
      </c>
      <c r="AW97" s="48">
        <f t="shared" si="79"/>
        <v>0</v>
      </c>
      <c r="AX97" s="48">
        <f t="shared" si="79"/>
        <v>21.872</v>
      </c>
      <c r="AY97" s="48"/>
      <c r="AZ97" s="48"/>
      <c r="BA97" s="48">
        <f t="shared" si="79"/>
        <v>21.872</v>
      </c>
      <c r="BB97" s="48">
        <f t="shared" si="79"/>
        <v>0</v>
      </c>
      <c r="BC97" s="48">
        <f t="shared" si="79"/>
        <v>21.872</v>
      </c>
      <c r="BD97" s="48"/>
      <c r="BE97" s="48">
        <f t="shared" si="79"/>
        <v>59.627000000000002</v>
      </c>
      <c r="BF97" s="48">
        <f t="shared" si="79"/>
        <v>0.7</v>
      </c>
      <c r="BG97" s="48">
        <f t="shared" si="79"/>
        <v>60.326999999999998</v>
      </c>
      <c r="BH97" s="48"/>
      <c r="BI97" s="48"/>
      <c r="BJ97" s="48">
        <f t="shared" si="79"/>
        <v>59.555</v>
      </c>
      <c r="BK97" s="48">
        <f t="shared" si="79"/>
        <v>2.5000000000000001E-2</v>
      </c>
      <c r="BL97" s="48">
        <f t="shared" si="79"/>
        <v>59.58</v>
      </c>
      <c r="BM97" s="48"/>
      <c r="BN97" s="48">
        <f t="shared" si="79"/>
        <v>59.09</v>
      </c>
      <c r="BO97" s="48">
        <f t="shared" si="79"/>
        <v>0.69399999999999995</v>
      </c>
      <c r="BP97" s="48">
        <f t="shared" si="79"/>
        <v>59.783999999999999</v>
      </c>
      <c r="BQ97" s="48"/>
      <c r="BR97" s="48"/>
      <c r="BS97" s="48">
        <f t="shared" si="79"/>
        <v>59.018000000000001</v>
      </c>
      <c r="BT97" s="48">
        <f t="shared" si="79"/>
        <v>2.5000000000000001E-2</v>
      </c>
      <c r="BU97" s="48">
        <f t="shared" si="79"/>
        <v>59.042999999999999</v>
      </c>
      <c r="BV97" s="48"/>
      <c r="BW97" s="48">
        <f t="shared" si="79"/>
        <v>1600.8630000000001</v>
      </c>
      <c r="BX97" s="48">
        <f t="shared" si="79"/>
        <v>10.406000000000001</v>
      </c>
      <c r="BY97" s="48">
        <f t="shared" si="79"/>
        <v>1611.269</v>
      </c>
      <c r="BZ97" s="48"/>
      <c r="CA97" s="48"/>
      <c r="CB97" s="48">
        <f t="shared" si="79"/>
        <v>1592.5609999999999</v>
      </c>
      <c r="CC97" s="48">
        <f t="shared" si="79"/>
        <v>5.9359999999999999</v>
      </c>
      <c r="CD97" s="48">
        <f t="shared" si="79"/>
        <v>1598.4970000000001</v>
      </c>
      <c r="CE97" s="48"/>
      <c r="CF97" s="48">
        <f t="shared" si="79"/>
        <v>1589.0139999999999</v>
      </c>
      <c r="CG97" s="48">
        <f t="shared" si="79"/>
        <v>10.406000000000001</v>
      </c>
      <c r="CH97" s="48">
        <f t="shared" si="79"/>
        <v>1599.42</v>
      </c>
      <c r="CI97" s="48"/>
      <c r="CJ97" s="48"/>
      <c r="CK97" s="48">
        <f t="shared" si="79"/>
        <v>1580.712</v>
      </c>
      <c r="CL97" s="48">
        <f t="shared" si="79"/>
        <v>5.9359999999999999</v>
      </c>
      <c r="CM97" s="48">
        <f t="shared" si="79"/>
        <v>1586.6479999999999</v>
      </c>
      <c r="CN97" s="48"/>
      <c r="CO97" s="48">
        <f t="shared" si="79"/>
        <v>554.92499999999995</v>
      </c>
      <c r="CP97" s="48">
        <f t="shared" si="79"/>
        <v>3.6339999999999999</v>
      </c>
      <c r="CQ97" s="48">
        <f t="shared" si="79"/>
        <v>558.55899999999997</v>
      </c>
      <c r="CR97" s="48"/>
      <c r="CS97" s="48"/>
      <c r="CT97" s="48">
        <f t="shared" si="79"/>
        <v>552.02599999999995</v>
      </c>
      <c r="CU97" s="48">
        <f t="shared" si="77"/>
        <v>2.073</v>
      </c>
      <c r="CV97" s="48">
        <f t="shared" si="77"/>
        <v>554.09900000000005</v>
      </c>
      <c r="CW97" s="48"/>
      <c r="CX97" s="48">
        <f t="shared" si="77"/>
        <v>839.38800000000003</v>
      </c>
      <c r="CY97" s="48">
        <f t="shared" si="77"/>
        <v>5.4969999999999999</v>
      </c>
      <c r="CZ97" s="48">
        <f t="shared" si="77"/>
        <v>844.88499999999999</v>
      </c>
      <c r="DA97" s="48"/>
      <c r="DB97" s="48"/>
      <c r="DC97" s="48">
        <f t="shared" si="77"/>
        <v>835.00300000000004</v>
      </c>
      <c r="DD97" s="48">
        <f t="shared" si="77"/>
        <v>3.1360000000000001</v>
      </c>
      <c r="DE97" s="48">
        <f t="shared" si="77"/>
        <v>838.13900000000001</v>
      </c>
      <c r="DF97" s="48"/>
      <c r="DG97" s="48">
        <f t="shared" si="77"/>
        <v>194.70099999999999</v>
      </c>
      <c r="DH97" s="48">
        <f t="shared" si="77"/>
        <v>1.2749999999999999</v>
      </c>
      <c r="DI97" s="48">
        <f t="shared" si="77"/>
        <v>195.976</v>
      </c>
      <c r="DJ97" s="48"/>
      <c r="DK97" s="48"/>
      <c r="DL97" s="48">
        <f t="shared" si="77"/>
        <v>193.68299999999999</v>
      </c>
      <c r="DM97" s="48">
        <f t="shared" si="77"/>
        <v>0.72699999999999998</v>
      </c>
      <c r="DN97" s="48">
        <f t="shared" si="77"/>
        <v>194.41</v>
      </c>
      <c r="DO97" s="48"/>
      <c r="DP97" s="48">
        <f t="shared" si="77"/>
        <v>11.849</v>
      </c>
      <c r="DQ97" s="48">
        <f t="shared" si="77"/>
        <v>0</v>
      </c>
      <c r="DR97" s="48">
        <f t="shared" si="77"/>
        <v>11.849</v>
      </c>
      <c r="DS97" s="48"/>
      <c r="DT97" s="48"/>
      <c r="DU97" s="48">
        <f t="shared" si="77"/>
        <v>11.849</v>
      </c>
      <c r="DV97" s="48">
        <f t="shared" si="77"/>
        <v>0</v>
      </c>
      <c r="DW97" s="48">
        <f t="shared" si="77"/>
        <v>11.849</v>
      </c>
      <c r="DX97" s="48"/>
      <c r="DY97" s="48">
        <f t="shared" si="73"/>
        <v>0</v>
      </c>
      <c r="DZ97" s="48">
        <f t="shared" si="73"/>
        <v>0</v>
      </c>
      <c r="EA97" s="48">
        <f t="shared" si="73"/>
        <v>129.58699999999999</v>
      </c>
      <c r="EB97" s="48"/>
      <c r="EC97" s="48"/>
      <c r="ED97" s="48">
        <f t="shared" si="73"/>
        <v>0</v>
      </c>
      <c r="EE97" s="48">
        <f t="shared" si="73"/>
        <v>0</v>
      </c>
      <c r="EF97" s="48">
        <f t="shared" si="73"/>
        <v>128.018</v>
      </c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>
        <f t="shared" si="73"/>
        <v>188.82599999999999</v>
      </c>
      <c r="FA97" s="48">
        <f t="shared" si="73"/>
        <v>0</v>
      </c>
      <c r="FB97" s="48">
        <f t="shared" si="73"/>
        <v>188.82599999999999</v>
      </c>
      <c r="FC97" s="48"/>
      <c r="FD97" s="48"/>
      <c r="FE97" s="48">
        <f t="shared" si="73"/>
        <v>188.82599999999999</v>
      </c>
      <c r="FF97" s="48">
        <f t="shared" si="73"/>
        <v>0</v>
      </c>
      <c r="FG97" s="48">
        <f t="shared" ref="DY97:HI102" si="80">FG48/1000</f>
        <v>188.82599999999999</v>
      </c>
      <c r="FH97" s="48"/>
      <c r="FI97" s="48">
        <f t="shared" si="80"/>
        <v>0</v>
      </c>
      <c r="FJ97" s="48">
        <f t="shared" si="80"/>
        <v>0</v>
      </c>
      <c r="FK97" s="48">
        <f t="shared" si="80"/>
        <v>0</v>
      </c>
      <c r="FL97" s="48"/>
      <c r="FM97" s="48"/>
      <c r="FN97" s="48">
        <f t="shared" si="80"/>
        <v>0</v>
      </c>
      <c r="FO97" s="48">
        <f t="shared" si="80"/>
        <v>0</v>
      </c>
      <c r="FP97" s="48">
        <f t="shared" si="80"/>
        <v>0</v>
      </c>
      <c r="FQ97" s="48"/>
      <c r="FR97" s="48">
        <f t="shared" si="80"/>
        <v>0</v>
      </c>
      <c r="FS97" s="48">
        <f t="shared" si="80"/>
        <v>0</v>
      </c>
      <c r="FT97" s="48">
        <f t="shared" si="80"/>
        <v>0</v>
      </c>
      <c r="FU97" s="48"/>
      <c r="FV97" s="48"/>
      <c r="FW97" s="48">
        <f t="shared" si="80"/>
        <v>0</v>
      </c>
      <c r="FX97" s="48">
        <f t="shared" si="80"/>
        <v>0</v>
      </c>
      <c r="FY97" s="48">
        <f t="shared" si="80"/>
        <v>0</v>
      </c>
      <c r="FZ97" s="48"/>
      <c r="GA97" s="48">
        <f t="shared" si="80"/>
        <v>0</v>
      </c>
      <c r="GB97" s="48">
        <f t="shared" si="80"/>
        <v>0</v>
      </c>
      <c r="GC97" s="48">
        <f t="shared" si="80"/>
        <v>0</v>
      </c>
      <c r="GD97" s="48"/>
      <c r="GE97" s="48"/>
      <c r="GF97" s="48">
        <f t="shared" si="80"/>
        <v>0</v>
      </c>
      <c r="GG97" s="48">
        <f t="shared" si="80"/>
        <v>0</v>
      </c>
      <c r="GH97" s="48">
        <f t="shared" si="80"/>
        <v>0</v>
      </c>
      <c r="GI97" s="48"/>
      <c r="GJ97" s="48">
        <f t="shared" si="80"/>
        <v>0</v>
      </c>
      <c r="GK97" s="48">
        <f t="shared" si="80"/>
        <v>0</v>
      </c>
      <c r="GL97" s="48">
        <f t="shared" si="80"/>
        <v>0</v>
      </c>
      <c r="GM97" s="48"/>
      <c r="GN97" s="48"/>
      <c r="GO97" s="48">
        <f t="shared" ref="GO97:HI97" si="81">GO48/1000</f>
        <v>0</v>
      </c>
      <c r="GP97" s="48">
        <f t="shared" si="81"/>
        <v>0</v>
      </c>
      <c r="GQ97" s="48">
        <f t="shared" si="81"/>
        <v>0</v>
      </c>
      <c r="GR97" s="48"/>
      <c r="GS97" s="48">
        <f t="shared" si="81"/>
        <v>0</v>
      </c>
      <c r="GT97" s="48">
        <f t="shared" si="81"/>
        <v>0</v>
      </c>
      <c r="GU97" s="48">
        <f t="shared" si="81"/>
        <v>0</v>
      </c>
      <c r="GV97" s="48"/>
      <c r="GW97" s="48"/>
      <c r="GX97" s="48">
        <f t="shared" si="81"/>
        <v>0</v>
      </c>
      <c r="GY97" s="48">
        <f t="shared" si="81"/>
        <v>0</v>
      </c>
      <c r="GZ97" s="48">
        <f t="shared" si="81"/>
        <v>0</v>
      </c>
      <c r="HA97" s="48"/>
      <c r="HB97" s="48">
        <f t="shared" si="81"/>
        <v>0</v>
      </c>
      <c r="HC97" s="48">
        <f t="shared" si="81"/>
        <v>0</v>
      </c>
      <c r="HD97" s="48">
        <f t="shared" si="81"/>
        <v>0</v>
      </c>
      <c r="HE97" s="48"/>
      <c r="HF97" s="48"/>
      <c r="HG97" s="48">
        <f t="shared" si="81"/>
        <v>0</v>
      </c>
      <c r="HH97" s="48">
        <f t="shared" si="81"/>
        <v>0</v>
      </c>
      <c r="HI97" s="48">
        <f t="shared" si="81"/>
        <v>0</v>
      </c>
      <c r="HJ97" s="48"/>
    </row>
    <row r="98" spans="2:218">
      <c r="B98" s="5" t="s">
        <v>19</v>
      </c>
      <c r="C98" s="48">
        <f t="shared" si="79"/>
        <v>3791.14</v>
      </c>
      <c r="D98" s="48">
        <f t="shared" si="79"/>
        <v>14.718999999999999</v>
      </c>
      <c r="E98" s="48">
        <f t="shared" si="79"/>
        <v>3806.8910000000001</v>
      </c>
      <c r="F98" s="48"/>
      <c r="G98" s="48"/>
      <c r="H98" s="48">
        <f t="shared" si="79"/>
        <v>3786.203</v>
      </c>
      <c r="I98" s="48">
        <f t="shared" si="79"/>
        <v>6.0629999999999997</v>
      </c>
      <c r="J98" s="48">
        <f t="shared" si="79"/>
        <v>3793.2979999999998</v>
      </c>
      <c r="K98" s="48"/>
      <c r="L98" s="48">
        <f t="shared" si="79"/>
        <v>3791.14</v>
      </c>
      <c r="M98" s="48">
        <f t="shared" si="79"/>
        <v>14.718999999999999</v>
      </c>
      <c r="N98" s="48">
        <f t="shared" si="79"/>
        <v>3806.8910000000001</v>
      </c>
      <c r="O98" s="48"/>
      <c r="P98" s="48"/>
      <c r="Q98" s="48">
        <f t="shared" si="79"/>
        <v>3786.203</v>
      </c>
      <c r="R98" s="48">
        <f t="shared" si="79"/>
        <v>6.0629999999999997</v>
      </c>
      <c r="S98" s="48">
        <f t="shared" si="79"/>
        <v>3793.2979999999998</v>
      </c>
      <c r="T98" s="48"/>
      <c r="U98" s="48">
        <f t="shared" si="79"/>
        <v>540.66600000000005</v>
      </c>
      <c r="V98" s="48">
        <f t="shared" si="79"/>
        <v>8.6370000000000005</v>
      </c>
      <c r="W98" s="48">
        <f t="shared" si="79"/>
        <v>549.303</v>
      </c>
      <c r="X98" s="48"/>
      <c r="Y98" s="48"/>
      <c r="Z98" s="48">
        <f t="shared" si="79"/>
        <v>537.55999999999995</v>
      </c>
      <c r="AA98" s="48">
        <f t="shared" si="79"/>
        <v>3.8540000000000001</v>
      </c>
      <c r="AB98" s="48">
        <f t="shared" si="79"/>
        <v>541.41399999999999</v>
      </c>
      <c r="AC98" s="48"/>
      <c r="AD98" s="48">
        <f t="shared" si="79"/>
        <v>12.898999999999999</v>
      </c>
      <c r="AE98" s="48">
        <f t="shared" si="79"/>
        <v>0.28100000000000003</v>
      </c>
      <c r="AF98" s="48">
        <f t="shared" si="79"/>
        <v>13.18</v>
      </c>
      <c r="AG98" s="48"/>
      <c r="AH98" s="48"/>
      <c r="AI98" s="48">
        <f t="shared" si="79"/>
        <v>12.805999999999999</v>
      </c>
      <c r="AJ98" s="48">
        <f t="shared" si="79"/>
        <v>0.126</v>
      </c>
      <c r="AK98" s="48">
        <f t="shared" si="79"/>
        <v>12.932</v>
      </c>
      <c r="AL98" s="48"/>
      <c r="AM98" s="48">
        <f t="shared" si="79"/>
        <v>363.56</v>
      </c>
      <c r="AN98" s="48">
        <f t="shared" si="79"/>
        <v>7.9130000000000003</v>
      </c>
      <c r="AO98" s="48">
        <f t="shared" si="79"/>
        <v>371.47300000000001</v>
      </c>
      <c r="AP98" s="48"/>
      <c r="AQ98" s="48"/>
      <c r="AR98" s="48">
        <f t="shared" si="79"/>
        <v>360.94600000000003</v>
      </c>
      <c r="AS98" s="48">
        <f t="shared" si="79"/>
        <v>3.528</v>
      </c>
      <c r="AT98" s="48">
        <f t="shared" si="79"/>
        <v>364.47399999999999</v>
      </c>
      <c r="AU98" s="48"/>
      <c r="AV98" s="48">
        <f t="shared" si="79"/>
        <v>1.8740000000000001</v>
      </c>
      <c r="AW98" s="48">
        <f t="shared" si="79"/>
        <v>0</v>
      </c>
      <c r="AX98" s="48">
        <f t="shared" si="79"/>
        <v>1.8740000000000001</v>
      </c>
      <c r="AY98" s="48"/>
      <c r="AZ98" s="48"/>
      <c r="BA98" s="48">
        <f t="shared" si="79"/>
        <v>1.8740000000000001</v>
      </c>
      <c r="BB98" s="48">
        <f t="shared" si="79"/>
        <v>0</v>
      </c>
      <c r="BC98" s="48">
        <f t="shared" si="79"/>
        <v>1.8740000000000001</v>
      </c>
      <c r="BD98" s="48"/>
      <c r="BE98" s="48">
        <f t="shared" si="79"/>
        <v>50.341000000000001</v>
      </c>
      <c r="BF98" s="48">
        <f t="shared" si="79"/>
        <v>0.443</v>
      </c>
      <c r="BG98" s="48">
        <f t="shared" si="79"/>
        <v>50.783999999999999</v>
      </c>
      <c r="BH98" s="48"/>
      <c r="BI98" s="48"/>
      <c r="BJ98" s="48">
        <f t="shared" si="79"/>
        <v>49.942</v>
      </c>
      <c r="BK98" s="48">
        <f t="shared" si="79"/>
        <v>0.2</v>
      </c>
      <c r="BL98" s="48">
        <f t="shared" si="79"/>
        <v>50.142000000000003</v>
      </c>
      <c r="BM98" s="48"/>
      <c r="BN98" s="48">
        <f t="shared" si="79"/>
        <v>113.866</v>
      </c>
      <c r="BO98" s="48">
        <f t="shared" si="79"/>
        <v>0</v>
      </c>
      <c r="BP98" s="48">
        <f t="shared" si="79"/>
        <v>113.866</v>
      </c>
      <c r="BQ98" s="48"/>
      <c r="BR98" s="48"/>
      <c r="BS98" s="48">
        <f t="shared" si="79"/>
        <v>113.866</v>
      </c>
      <c r="BT98" s="48">
        <f t="shared" si="79"/>
        <v>0</v>
      </c>
      <c r="BU98" s="48">
        <f t="shared" si="79"/>
        <v>113.866</v>
      </c>
      <c r="BV98" s="48"/>
      <c r="BW98" s="48">
        <f t="shared" si="79"/>
        <v>3137.9670000000001</v>
      </c>
      <c r="BX98" s="48">
        <f t="shared" si="79"/>
        <v>5.5060000000000002</v>
      </c>
      <c r="BY98" s="48">
        <f t="shared" si="79"/>
        <v>3143.473</v>
      </c>
      <c r="BZ98" s="48"/>
      <c r="CA98" s="48"/>
      <c r="CB98" s="48">
        <f t="shared" si="79"/>
        <v>3136.3180000000002</v>
      </c>
      <c r="CC98" s="48">
        <f t="shared" si="79"/>
        <v>1.8620000000000001</v>
      </c>
      <c r="CD98" s="48">
        <f t="shared" si="79"/>
        <v>3138.18</v>
      </c>
      <c r="CE98" s="48"/>
      <c r="CF98" s="48">
        <f t="shared" si="79"/>
        <v>3118.3620000000001</v>
      </c>
      <c r="CG98" s="48">
        <f t="shared" si="79"/>
        <v>5.5060000000000002</v>
      </c>
      <c r="CH98" s="48">
        <f t="shared" si="79"/>
        <v>3123.8679999999999</v>
      </c>
      <c r="CI98" s="48"/>
      <c r="CJ98" s="48"/>
      <c r="CK98" s="48">
        <f t="shared" si="79"/>
        <v>3116.7130000000002</v>
      </c>
      <c r="CL98" s="48">
        <f t="shared" si="79"/>
        <v>1.8620000000000001</v>
      </c>
      <c r="CM98" s="48">
        <f t="shared" si="79"/>
        <v>3118.5749999999998</v>
      </c>
      <c r="CN98" s="48"/>
      <c r="CO98" s="48">
        <f t="shared" si="79"/>
        <v>1717.2070000000001</v>
      </c>
      <c r="CP98" s="48">
        <f t="shared" si="79"/>
        <v>3.8330000000000002</v>
      </c>
      <c r="CQ98" s="48">
        <f t="shared" si="79"/>
        <v>1721.04</v>
      </c>
      <c r="CR98" s="48"/>
      <c r="CS98" s="48"/>
      <c r="CT98" s="48">
        <f t="shared" si="79"/>
        <v>1716.299</v>
      </c>
      <c r="CU98" s="48">
        <f t="shared" si="77"/>
        <v>1.296</v>
      </c>
      <c r="CV98" s="48">
        <f t="shared" si="77"/>
        <v>1717.595</v>
      </c>
      <c r="CW98" s="48"/>
      <c r="CX98" s="48">
        <f t="shared" si="77"/>
        <v>749.702</v>
      </c>
      <c r="CY98" s="48">
        <f t="shared" si="77"/>
        <v>1.673</v>
      </c>
      <c r="CZ98" s="48">
        <f t="shared" si="77"/>
        <v>751.375</v>
      </c>
      <c r="DA98" s="48"/>
      <c r="DB98" s="48"/>
      <c r="DC98" s="48">
        <f t="shared" si="77"/>
        <v>749.30600000000004</v>
      </c>
      <c r="DD98" s="48">
        <f t="shared" si="77"/>
        <v>0.56599999999999995</v>
      </c>
      <c r="DE98" s="48">
        <f t="shared" si="77"/>
        <v>749.87199999999996</v>
      </c>
      <c r="DF98" s="48"/>
      <c r="DG98" s="48">
        <f t="shared" si="77"/>
        <v>651.45299999999997</v>
      </c>
      <c r="DH98" s="48">
        <f t="shared" si="77"/>
        <v>0</v>
      </c>
      <c r="DI98" s="48">
        <f t="shared" si="77"/>
        <v>651.45299999999997</v>
      </c>
      <c r="DJ98" s="48"/>
      <c r="DK98" s="48"/>
      <c r="DL98" s="48">
        <f t="shared" si="77"/>
        <v>651.10799999999995</v>
      </c>
      <c r="DM98" s="48">
        <f t="shared" si="77"/>
        <v>0</v>
      </c>
      <c r="DN98" s="48">
        <f t="shared" si="77"/>
        <v>651.10799999999995</v>
      </c>
      <c r="DO98" s="48"/>
      <c r="DP98" s="48">
        <f t="shared" si="77"/>
        <v>19.605</v>
      </c>
      <c r="DQ98" s="48">
        <f t="shared" si="77"/>
        <v>0</v>
      </c>
      <c r="DR98" s="48">
        <f t="shared" si="77"/>
        <v>19.605</v>
      </c>
      <c r="DS98" s="48"/>
      <c r="DT98" s="48"/>
      <c r="DU98" s="48">
        <f t="shared" si="77"/>
        <v>19.605</v>
      </c>
      <c r="DV98" s="48">
        <f t="shared" si="77"/>
        <v>0</v>
      </c>
      <c r="DW98" s="48">
        <f t="shared" si="77"/>
        <v>19.605</v>
      </c>
      <c r="DX98" s="48"/>
      <c r="DY98" s="48">
        <f t="shared" si="80"/>
        <v>0</v>
      </c>
      <c r="DZ98" s="48">
        <f t="shared" si="80"/>
        <v>0</v>
      </c>
      <c r="EA98" s="48">
        <f t="shared" si="80"/>
        <v>22.646999999999998</v>
      </c>
      <c r="EB98" s="48"/>
      <c r="EC98" s="48"/>
      <c r="ED98" s="48">
        <f t="shared" si="80"/>
        <v>0</v>
      </c>
      <c r="EE98" s="48">
        <f t="shared" si="80"/>
        <v>0</v>
      </c>
      <c r="EF98" s="48">
        <f t="shared" si="80"/>
        <v>22.236000000000001</v>
      </c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>
        <f t="shared" si="80"/>
        <v>91.468000000000004</v>
      </c>
      <c r="FA98" s="48">
        <f t="shared" si="80"/>
        <v>0</v>
      </c>
      <c r="FB98" s="48">
        <f t="shared" si="80"/>
        <v>91.468000000000004</v>
      </c>
      <c r="FC98" s="48"/>
      <c r="FD98" s="48"/>
      <c r="FE98" s="48">
        <f t="shared" si="80"/>
        <v>91.468000000000004</v>
      </c>
      <c r="FF98" s="48">
        <f t="shared" si="80"/>
        <v>0</v>
      </c>
      <c r="FG98" s="48">
        <f t="shared" si="80"/>
        <v>91.468000000000004</v>
      </c>
      <c r="FH98" s="48"/>
      <c r="FI98" s="48">
        <f t="shared" si="80"/>
        <v>0</v>
      </c>
      <c r="FJ98" s="48">
        <f t="shared" si="80"/>
        <v>0</v>
      </c>
      <c r="FK98" s="48">
        <f t="shared" si="80"/>
        <v>0</v>
      </c>
      <c r="FL98" s="48"/>
      <c r="FM98" s="48"/>
      <c r="FN98" s="48">
        <f t="shared" si="80"/>
        <v>0</v>
      </c>
      <c r="FO98" s="48">
        <f t="shared" si="80"/>
        <v>0</v>
      </c>
      <c r="FP98" s="48">
        <f t="shared" si="80"/>
        <v>0</v>
      </c>
      <c r="FQ98" s="48"/>
      <c r="FR98" s="48">
        <f t="shared" si="80"/>
        <v>0</v>
      </c>
      <c r="FS98" s="48">
        <f t="shared" si="80"/>
        <v>0</v>
      </c>
      <c r="FT98" s="48">
        <f t="shared" si="80"/>
        <v>0</v>
      </c>
      <c r="FU98" s="48"/>
      <c r="FV98" s="48"/>
      <c r="FW98" s="48">
        <f t="shared" si="80"/>
        <v>0</v>
      </c>
      <c r="FX98" s="48">
        <f t="shared" si="80"/>
        <v>0</v>
      </c>
      <c r="FY98" s="48">
        <f t="shared" si="80"/>
        <v>0</v>
      </c>
      <c r="FZ98" s="48"/>
      <c r="GA98" s="48">
        <f t="shared" si="80"/>
        <v>0</v>
      </c>
      <c r="GB98" s="48">
        <f t="shared" si="80"/>
        <v>0</v>
      </c>
      <c r="GC98" s="48">
        <f t="shared" si="80"/>
        <v>0</v>
      </c>
      <c r="GD98" s="48"/>
      <c r="GE98" s="48"/>
      <c r="GF98" s="48">
        <f t="shared" si="80"/>
        <v>0</v>
      </c>
      <c r="GG98" s="48">
        <f t="shared" si="80"/>
        <v>0</v>
      </c>
      <c r="GH98" s="48">
        <f t="shared" si="80"/>
        <v>0</v>
      </c>
      <c r="GI98" s="48"/>
      <c r="GJ98" s="48">
        <f t="shared" si="80"/>
        <v>0</v>
      </c>
      <c r="GK98" s="48">
        <f t="shared" si="80"/>
        <v>0</v>
      </c>
      <c r="GL98" s="48">
        <f t="shared" si="80"/>
        <v>0</v>
      </c>
      <c r="GM98" s="48"/>
      <c r="GN98" s="48"/>
      <c r="GO98" s="48">
        <f t="shared" ref="GO98:HI98" si="82">GO49/1000</f>
        <v>0</v>
      </c>
      <c r="GP98" s="48">
        <f t="shared" si="82"/>
        <v>0</v>
      </c>
      <c r="GQ98" s="48">
        <f t="shared" si="82"/>
        <v>0</v>
      </c>
      <c r="GR98" s="48"/>
      <c r="GS98" s="48">
        <f t="shared" si="82"/>
        <v>0</v>
      </c>
      <c r="GT98" s="48">
        <f t="shared" si="82"/>
        <v>0</v>
      </c>
      <c r="GU98" s="48">
        <f t="shared" si="82"/>
        <v>0</v>
      </c>
      <c r="GV98" s="48"/>
      <c r="GW98" s="48"/>
      <c r="GX98" s="48">
        <f t="shared" si="82"/>
        <v>0</v>
      </c>
      <c r="GY98" s="48">
        <f t="shared" si="82"/>
        <v>0</v>
      </c>
      <c r="GZ98" s="48">
        <f t="shared" si="82"/>
        <v>0</v>
      </c>
      <c r="HA98" s="48"/>
      <c r="HB98" s="48">
        <f t="shared" si="82"/>
        <v>0</v>
      </c>
      <c r="HC98" s="48">
        <f t="shared" si="82"/>
        <v>0</v>
      </c>
      <c r="HD98" s="48">
        <f t="shared" si="82"/>
        <v>0</v>
      </c>
      <c r="HE98" s="48"/>
      <c r="HF98" s="48"/>
      <c r="HG98" s="48">
        <f t="shared" si="82"/>
        <v>0</v>
      </c>
      <c r="HH98" s="48">
        <f t="shared" si="82"/>
        <v>0</v>
      </c>
      <c r="HI98" s="48">
        <f t="shared" si="82"/>
        <v>0</v>
      </c>
      <c r="HJ98" s="48"/>
    </row>
    <row r="99" spans="2:218">
      <c r="B99" s="5" t="s">
        <v>16</v>
      </c>
      <c r="C99" s="48">
        <f t="shared" si="79"/>
        <v>1828.8869999999999</v>
      </c>
      <c r="D99" s="48">
        <f t="shared" si="79"/>
        <v>105.902</v>
      </c>
      <c r="E99" s="48">
        <f t="shared" si="79"/>
        <v>1936.96</v>
      </c>
      <c r="F99" s="48"/>
      <c r="G99" s="48"/>
      <c r="H99" s="48">
        <f t="shared" si="79"/>
        <v>1816.566</v>
      </c>
      <c r="I99" s="48">
        <f t="shared" si="79"/>
        <v>22.867000000000001</v>
      </c>
      <c r="J99" s="48">
        <f t="shared" si="79"/>
        <v>1841.604</v>
      </c>
      <c r="K99" s="48"/>
      <c r="L99" s="48">
        <f t="shared" si="79"/>
        <v>1828.8869999999999</v>
      </c>
      <c r="M99" s="48">
        <f t="shared" si="79"/>
        <v>105.902</v>
      </c>
      <c r="N99" s="48">
        <f t="shared" si="79"/>
        <v>1936.96</v>
      </c>
      <c r="O99" s="48"/>
      <c r="P99" s="48"/>
      <c r="Q99" s="48">
        <f t="shared" si="79"/>
        <v>1816.566</v>
      </c>
      <c r="R99" s="48">
        <f t="shared" si="79"/>
        <v>22.867000000000001</v>
      </c>
      <c r="S99" s="48">
        <f t="shared" si="79"/>
        <v>1841.604</v>
      </c>
      <c r="T99" s="48"/>
      <c r="U99" s="48">
        <f t="shared" si="79"/>
        <v>716.80399999999997</v>
      </c>
      <c r="V99" s="48">
        <f t="shared" si="79"/>
        <v>24.085000000000001</v>
      </c>
      <c r="W99" s="48">
        <f t="shared" si="79"/>
        <v>740.88900000000001</v>
      </c>
      <c r="X99" s="48"/>
      <c r="Y99" s="48"/>
      <c r="Z99" s="48">
        <f t="shared" si="79"/>
        <v>711.71500000000003</v>
      </c>
      <c r="AA99" s="48">
        <f t="shared" si="79"/>
        <v>5.6520000000000001</v>
      </c>
      <c r="AB99" s="48">
        <f t="shared" si="79"/>
        <v>717.36699999999996</v>
      </c>
      <c r="AC99" s="48"/>
      <c r="AD99" s="48">
        <f t="shared" si="79"/>
        <v>25.218</v>
      </c>
      <c r="AE99" s="48">
        <f t="shared" si="79"/>
        <v>0.874</v>
      </c>
      <c r="AF99" s="48">
        <f t="shared" si="79"/>
        <v>26.091999999999999</v>
      </c>
      <c r="AG99" s="48"/>
      <c r="AH99" s="48"/>
      <c r="AI99" s="48">
        <f t="shared" si="79"/>
        <v>25.033000000000001</v>
      </c>
      <c r="AJ99" s="48">
        <f t="shared" si="79"/>
        <v>0.20899999999999999</v>
      </c>
      <c r="AK99" s="48">
        <f t="shared" si="79"/>
        <v>25.242000000000001</v>
      </c>
      <c r="AL99" s="48"/>
      <c r="AM99" s="48">
        <f t="shared" si="79"/>
        <v>623.86099999999999</v>
      </c>
      <c r="AN99" s="48">
        <f t="shared" si="79"/>
        <v>21.626000000000001</v>
      </c>
      <c r="AO99" s="48">
        <f t="shared" si="79"/>
        <v>645.48699999999997</v>
      </c>
      <c r="AP99" s="48"/>
      <c r="AQ99" s="48"/>
      <c r="AR99" s="48">
        <f t="shared" si="79"/>
        <v>619.28899999999999</v>
      </c>
      <c r="AS99" s="48">
        <f t="shared" si="79"/>
        <v>5.17</v>
      </c>
      <c r="AT99" s="48">
        <f t="shared" si="79"/>
        <v>624.45899999999995</v>
      </c>
      <c r="AU99" s="48"/>
      <c r="AV99" s="48">
        <f t="shared" si="79"/>
        <v>8.5449999999999999</v>
      </c>
      <c r="AW99" s="48">
        <f t="shared" si="79"/>
        <v>0</v>
      </c>
      <c r="AX99" s="48">
        <f t="shared" si="79"/>
        <v>8.5449999999999999</v>
      </c>
      <c r="AY99" s="48"/>
      <c r="AZ99" s="48"/>
      <c r="BA99" s="48">
        <f t="shared" si="79"/>
        <v>8.5449999999999999</v>
      </c>
      <c r="BB99" s="48">
        <f t="shared" si="79"/>
        <v>0</v>
      </c>
      <c r="BC99" s="48">
        <f t="shared" si="79"/>
        <v>8.5449999999999999</v>
      </c>
      <c r="BD99" s="48"/>
      <c r="BE99" s="48">
        <f t="shared" si="79"/>
        <v>32.055999999999997</v>
      </c>
      <c r="BF99" s="48">
        <f t="shared" si="79"/>
        <v>0.75</v>
      </c>
      <c r="BG99" s="48">
        <f t="shared" si="79"/>
        <v>32.805999999999997</v>
      </c>
      <c r="BH99" s="48"/>
      <c r="BI99" s="48"/>
      <c r="BJ99" s="48">
        <f t="shared" si="79"/>
        <v>31.969000000000001</v>
      </c>
      <c r="BK99" s="48">
        <f t="shared" si="79"/>
        <v>0.129</v>
      </c>
      <c r="BL99" s="48">
        <f t="shared" si="79"/>
        <v>32.097999999999999</v>
      </c>
      <c r="BM99" s="48"/>
      <c r="BN99" s="48">
        <f t="shared" si="79"/>
        <v>35.668999999999997</v>
      </c>
      <c r="BO99" s="48">
        <f t="shared" si="79"/>
        <v>0.83499999999999996</v>
      </c>
      <c r="BP99" s="48">
        <f t="shared" si="79"/>
        <v>36.503999999999998</v>
      </c>
      <c r="BQ99" s="48"/>
      <c r="BR99" s="48"/>
      <c r="BS99" s="48">
        <f t="shared" si="79"/>
        <v>35.423999999999999</v>
      </c>
      <c r="BT99" s="48">
        <f t="shared" si="79"/>
        <v>0.14399999999999999</v>
      </c>
      <c r="BU99" s="48">
        <f t="shared" si="79"/>
        <v>35.567999999999998</v>
      </c>
      <c r="BV99" s="48"/>
      <c r="BW99" s="48">
        <f t="shared" si="79"/>
        <v>989.75099999999998</v>
      </c>
      <c r="BX99" s="48">
        <f t="shared" si="79"/>
        <v>79.064999999999998</v>
      </c>
      <c r="BY99" s="48">
        <f t="shared" si="79"/>
        <v>1068.816</v>
      </c>
      <c r="BZ99" s="48"/>
      <c r="CA99" s="48"/>
      <c r="CB99" s="48">
        <f t="shared" si="79"/>
        <v>983.19899999999996</v>
      </c>
      <c r="CC99" s="48">
        <f t="shared" si="79"/>
        <v>16.681000000000001</v>
      </c>
      <c r="CD99" s="48">
        <f t="shared" si="79"/>
        <v>999.88</v>
      </c>
      <c r="CE99" s="48"/>
      <c r="CF99" s="48">
        <f t="shared" si="79"/>
        <v>986.33100000000002</v>
      </c>
      <c r="CG99" s="48">
        <f t="shared" si="79"/>
        <v>79.064999999999998</v>
      </c>
      <c r="CH99" s="48">
        <f t="shared" si="79"/>
        <v>1065.396</v>
      </c>
      <c r="CI99" s="48"/>
      <c r="CJ99" s="48"/>
      <c r="CK99" s="48">
        <f t="shared" si="79"/>
        <v>979.779</v>
      </c>
      <c r="CL99" s="48">
        <f t="shared" si="79"/>
        <v>16.681000000000001</v>
      </c>
      <c r="CM99" s="48">
        <f t="shared" si="79"/>
        <v>996.46</v>
      </c>
      <c r="CN99" s="48"/>
      <c r="CO99" s="48">
        <f t="shared" si="79"/>
        <v>335.41500000000002</v>
      </c>
      <c r="CP99" s="48">
        <f t="shared" si="79"/>
        <v>29.329000000000001</v>
      </c>
      <c r="CQ99" s="48">
        <f t="shared" si="79"/>
        <v>364.74400000000003</v>
      </c>
      <c r="CR99" s="48"/>
      <c r="CS99" s="48"/>
      <c r="CT99" s="48">
        <f t="shared" si="79"/>
        <v>332.44799999999998</v>
      </c>
      <c r="CU99" s="48">
        <f t="shared" si="77"/>
        <v>3.339</v>
      </c>
      <c r="CV99" s="48">
        <f t="shared" si="77"/>
        <v>335.78699999999998</v>
      </c>
      <c r="CW99" s="48"/>
      <c r="CX99" s="48">
        <f t="shared" si="77"/>
        <v>405.25099999999998</v>
      </c>
      <c r="CY99" s="48">
        <f t="shared" si="77"/>
        <v>48.683999999999997</v>
      </c>
      <c r="CZ99" s="48">
        <f t="shared" si="77"/>
        <v>453.935</v>
      </c>
      <c r="DA99" s="48"/>
      <c r="DB99" s="48"/>
      <c r="DC99" s="48">
        <f t="shared" si="77"/>
        <v>401.666</v>
      </c>
      <c r="DD99" s="48">
        <f t="shared" si="77"/>
        <v>12.29</v>
      </c>
      <c r="DE99" s="48">
        <f t="shared" si="77"/>
        <v>413.95600000000002</v>
      </c>
      <c r="DF99" s="48"/>
      <c r="DG99" s="48">
        <f t="shared" si="77"/>
        <v>245.66499999999999</v>
      </c>
      <c r="DH99" s="48">
        <f t="shared" si="77"/>
        <v>1.052</v>
      </c>
      <c r="DI99" s="48">
        <f t="shared" si="77"/>
        <v>246.71700000000001</v>
      </c>
      <c r="DJ99" s="48"/>
      <c r="DK99" s="48"/>
      <c r="DL99" s="48">
        <f t="shared" si="77"/>
        <v>245.66499999999999</v>
      </c>
      <c r="DM99" s="48">
        <f t="shared" si="77"/>
        <v>1.052</v>
      </c>
      <c r="DN99" s="48">
        <f t="shared" si="77"/>
        <v>246.71700000000001</v>
      </c>
      <c r="DO99" s="48"/>
      <c r="DP99" s="48">
        <f t="shared" si="77"/>
        <v>3.42</v>
      </c>
      <c r="DQ99" s="48">
        <f t="shared" si="77"/>
        <v>0</v>
      </c>
      <c r="DR99" s="48">
        <f t="shared" si="77"/>
        <v>3.42</v>
      </c>
      <c r="DS99" s="48"/>
      <c r="DT99" s="48"/>
      <c r="DU99" s="48">
        <f t="shared" si="77"/>
        <v>3.42</v>
      </c>
      <c r="DV99" s="48">
        <f t="shared" si="77"/>
        <v>0</v>
      </c>
      <c r="DW99" s="48">
        <f t="shared" si="77"/>
        <v>3.42</v>
      </c>
      <c r="DX99" s="48"/>
      <c r="DY99" s="48">
        <f t="shared" si="80"/>
        <v>0</v>
      </c>
      <c r="DZ99" s="48">
        <f t="shared" si="80"/>
        <v>0</v>
      </c>
      <c r="EA99" s="48">
        <f t="shared" si="80"/>
        <v>50.817</v>
      </c>
      <c r="EB99" s="48"/>
      <c r="EC99" s="48"/>
      <c r="ED99" s="48">
        <f t="shared" si="80"/>
        <v>0</v>
      </c>
      <c r="EE99" s="48">
        <f t="shared" si="80"/>
        <v>0</v>
      </c>
      <c r="EF99" s="48">
        <f t="shared" si="80"/>
        <v>47.918999999999997</v>
      </c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>
        <f t="shared" si="80"/>
        <v>76.438000000000002</v>
      </c>
      <c r="FA99" s="48">
        <f t="shared" si="80"/>
        <v>0</v>
      </c>
      <c r="FB99" s="48">
        <f t="shared" si="80"/>
        <v>76.438000000000002</v>
      </c>
      <c r="FC99" s="48"/>
      <c r="FD99" s="48"/>
      <c r="FE99" s="48">
        <f t="shared" si="80"/>
        <v>76.438000000000002</v>
      </c>
      <c r="FF99" s="48">
        <f t="shared" si="80"/>
        <v>0</v>
      </c>
      <c r="FG99" s="48">
        <f t="shared" si="80"/>
        <v>76.438000000000002</v>
      </c>
      <c r="FH99" s="48"/>
      <c r="FI99" s="48">
        <f t="shared" si="80"/>
        <v>0</v>
      </c>
      <c r="FJ99" s="48">
        <f t="shared" si="80"/>
        <v>0</v>
      </c>
      <c r="FK99" s="48">
        <f t="shared" si="80"/>
        <v>0</v>
      </c>
      <c r="FL99" s="48"/>
      <c r="FM99" s="48"/>
      <c r="FN99" s="48">
        <f t="shared" si="80"/>
        <v>0</v>
      </c>
      <c r="FO99" s="48">
        <f t="shared" si="80"/>
        <v>0</v>
      </c>
      <c r="FP99" s="48">
        <f t="shared" si="80"/>
        <v>0</v>
      </c>
      <c r="FQ99" s="48"/>
      <c r="FR99" s="48">
        <f t="shared" si="80"/>
        <v>0</v>
      </c>
      <c r="FS99" s="48">
        <f t="shared" si="80"/>
        <v>0</v>
      </c>
      <c r="FT99" s="48">
        <f t="shared" si="80"/>
        <v>0</v>
      </c>
      <c r="FU99" s="48"/>
      <c r="FV99" s="48"/>
      <c r="FW99" s="48">
        <f t="shared" si="80"/>
        <v>0</v>
      </c>
      <c r="FX99" s="48">
        <f t="shared" si="80"/>
        <v>0</v>
      </c>
      <c r="FY99" s="48">
        <f t="shared" si="80"/>
        <v>0</v>
      </c>
      <c r="FZ99" s="48"/>
      <c r="GA99" s="48">
        <f t="shared" si="80"/>
        <v>0</v>
      </c>
      <c r="GB99" s="48">
        <f t="shared" si="80"/>
        <v>0</v>
      </c>
      <c r="GC99" s="48">
        <f t="shared" si="80"/>
        <v>0</v>
      </c>
      <c r="GD99" s="48"/>
      <c r="GE99" s="48"/>
      <c r="GF99" s="48">
        <f t="shared" si="80"/>
        <v>0</v>
      </c>
      <c r="GG99" s="48">
        <f t="shared" si="80"/>
        <v>0</v>
      </c>
      <c r="GH99" s="48">
        <f t="shared" si="80"/>
        <v>0</v>
      </c>
      <c r="GI99" s="48"/>
      <c r="GJ99" s="48">
        <f t="shared" si="80"/>
        <v>0</v>
      </c>
      <c r="GK99" s="48">
        <f t="shared" si="80"/>
        <v>0</v>
      </c>
      <c r="GL99" s="48">
        <f t="shared" si="80"/>
        <v>0</v>
      </c>
      <c r="GM99" s="48"/>
      <c r="GN99" s="48"/>
      <c r="GO99" s="48">
        <f t="shared" si="80"/>
        <v>0</v>
      </c>
      <c r="GP99" s="48">
        <f t="shared" si="80"/>
        <v>0</v>
      </c>
      <c r="GQ99" s="48">
        <f t="shared" si="80"/>
        <v>0</v>
      </c>
      <c r="GR99" s="48"/>
      <c r="GS99" s="48">
        <f t="shared" si="80"/>
        <v>0</v>
      </c>
      <c r="GT99" s="48">
        <f t="shared" si="80"/>
        <v>0</v>
      </c>
      <c r="GU99" s="48">
        <f t="shared" si="80"/>
        <v>0</v>
      </c>
      <c r="GV99" s="48"/>
      <c r="GW99" s="48"/>
      <c r="GX99" s="48">
        <f t="shared" si="80"/>
        <v>0</v>
      </c>
      <c r="GY99" s="48">
        <f t="shared" si="80"/>
        <v>0</v>
      </c>
      <c r="GZ99" s="48">
        <f t="shared" si="80"/>
        <v>0</v>
      </c>
      <c r="HA99" s="48"/>
      <c r="HB99" s="48">
        <f t="shared" si="80"/>
        <v>0</v>
      </c>
      <c r="HC99" s="48">
        <f t="shared" si="80"/>
        <v>0</v>
      </c>
      <c r="HD99" s="48">
        <f t="shared" si="80"/>
        <v>0</v>
      </c>
      <c r="HE99" s="48"/>
      <c r="HF99" s="48"/>
      <c r="HG99" s="48">
        <f t="shared" si="80"/>
        <v>0</v>
      </c>
      <c r="HH99" s="48">
        <f t="shared" si="80"/>
        <v>0</v>
      </c>
      <c r="HI99" s="48">
        <f t="shared" si="80"/>
        <v>0</v>
      </c>
      <c r="HJ99" s="48"/>
    </row>
    <row r="100" spans="2:218">
      <c r="B100" s="5" t="s">
        <v>1</v>
      </c>
      <c r="C100" s="48">
        <f t="shared" si="79"/>
        <v>1371.771</v>
      </c>
      <c r="D100" s="48">
        <f t="shared" si="79"/>
        <v>28.908999999999999</v>
      </c>
      <c r="E100" s="48">
        <f t="shared" si="79"/>
        <v>1403.7360000000001</v>
      </c>
      <c r="F100" s="48"/>
      <c r="G100" s="48"/>
      <c r="H100" s="48">
        <f t="shared" si="79"/>
        <v>1358.029</v>
      </c>
      <c r="I100" s="48">
        <f t="shared" si="79"/>
        <v>14.246</v>
      </c>
      <c r="J100" s="48">
        <f t="shared" si="79"/>
        <v>1375.3309999999999</v>
      </c>
      <c r="K100" s="48"/>
      <c r="L100" s="48">
        <f t="shared" si="79"/>
        <v>1371.771</v>
      </c>
      <c r="M100" s="48">
        <f t="shared" si="79"/>
        <v>28.908999999999999</v>
      </c>
      <c r="N100" s="48">
        <f t="shared" si="79"/>
        <v>1403.7360000000001</v>
      </c>
      <c r="O100" s="48"/>
      <c r="P100" s="48"/>
      <c r="Q100" s="48">
        <f t="shared" si="79"/>
        <v>1358.029</v>
      </c>
      <c r="R100" s="48">
        <f t="shared" si="79"/>
        <v>14.246</v>
      </c>
      <c r="S100" s="48">
        <f t="shared" si="79"/>
        <v>1375.3309999999999</v>
      </c>
      <c r="T100" s="48"/>
      <c r="U100" s="48">
        <f t="shared" si="79"/>
        <v>694.428</v>
      </c>
      <c r="V100" s="48">
        <f t="shared" si="79"/>
        <v>12.422000000000001</v>
      </c>
      <c r="W100" s="48">
        <f t="shared" si="79"/>
        <v>706.85</v>
      </c>
      <c r="X100" s="48"/>
      <c r="Y100" s="48"/>
      <c r="Z100" s="48">
        <f t="shared" si="79"/>
        <v>688.16200000000003</v>
      </c>
      <c r="AA100" s="48">
        <f t="shared" si="79"/>
        <v>6.4790000000000001</v>
      </c>
      <c r="AB100" s="48">
        <f t="shared" si="79"/>
        <v>694.64099999999996</v>
      </c>
      <c r="AC100" s="48"/>
      <c r="AD100" s="48">
        <f t="shared" si="79"/>
        <v>22.728000000000002</v>
      </c>
      <c r="AE100" s="48">
        <f t="shared" si="79"/>
        <v>0.41199999999999998</v>
      </c>
      <c r="AF100" s="48">
        <f t="shared" si="79"/>
        <v>23.14</v>
      </c>
      <c r="AG100" s="48"/>
      <c r="AH100" s="48"/>
      <c r="AI100" s="48">
        <f t="shared" si="79"/>
        <v>22.527999999999999</v>
      </c>
      <c r="AJ100" s="48">
        <f t="shared" si="79"/>
        <v>0.22</v>
      </c>
      <c r="AK100" s="48">
        <f t="shared" si="79"/>
        <v>22.748000000000001</v>
      </c>
      <c r="AL100" s="48"/>
      <c r="AM100" s="48">
        <f t="shared" si="79"/>
        <v>636.15800000000002</v>
      </c>
      <c r="AN100" s="48">
        <f t="shared" si="79"/>
        <v>11.521000000000001</v>
      </c>
      <c r="AO100" s="48">
        <f t="shared" si="79"/>
        <v>647.67899999999997</v>
      </c>
      <c r="AP100" s="48"/>
      <c r="AQ100" s="48"/>
      <c r="AR100" s="48">
        <f t="shared" si="79"/>
        <v>630.54899999999998</v>
      </c>
      <c r="AS100" s="48">
        <f t="shared" si="79"/>
        <v>6.1479999999999997</v>
      </c>
      <c r="AT100" s="48">
        <f t="shared" si="79"/>
        <v>636.697</v>
      </c>
      <c r="AU100" s="48"/>
      <c r="AV100" s="48">
        <f t="shared" si="79"/>
        <v>3.258</v>
      </c>
      <c r="AW100" s="48">
        <f t="shared" si="79"/>
        <v>0</v>
      </c>
      <c r="AX100" s="48">
        <f t="shared" si="79"/>
        <v>3.258</v>
      </c>
      <c r="AY100" s="48"/>
      <c r="AZ100" s="48"/>
      <c r="BA100" s="48">
        <f t="shared" si="79"/>
        <v>3.258</v>
      </c>
      <c r="BB100" s="48">
        <f t="shared" si="79"/>
        <v>0</v>
      </c>
      <c r="BC100" s="48">
        <f t="shared" si="79"/>
        <v>3.258</v>
      </c>
      <c r="BD100" s="48"/>
      <c r="BE100" s="48">
        <f t="shared" si="79"/>
        <v>22.472000000000001</v>
      </c>
      <c r="BF100" s="48">
        <f t="shared" si="79"/>
        <v>0.221</v>
      </c>
      <c r="BG100" s="48">
        <f t="shared" si="79"/>
        <v>22.693000000000001</v>
      </c>
      <c r="BH100" s="48"/>
      <c r="BI100" s="48"/>
      <c r="BJ100" s="48">
        <f t="shared" si="79"/>
        <v>21.882000000000001</v>
      </c>
      <c r="BK100" s="48">
        <f t="shared" si="79"/>
        <v>0.111</v>
      </c>
      <c r="BL100" s="48">
        <f t="shared" si="79"/>
        <v>21.992999999999999</v>
      </c>
      <c r="BM100" s="48"/>
      <c r="BN100" s="48">
        <f t="shared" si="79"/>
        <v>13.07</v>
      </c>
      <c r="BO100" s="48">
        <f t="shared" si="79"/>
        <v>0.26800000000000002</v>
      </c>
      <c r="BP100" s="48">
        <f t="shared" si="79"/>
        <v>13.337999999999999</v>
      </c>
      <c r="BQ100" s="48"/>
      <c r="BR100" s="48"/>
      <c r="BS100" s="48">
        <f t="shared" si="79"/>
        <v>13.202999999999999</v>
      </c>
      <c r="BT100" s="48">
        <f t="shared" si="79"/>
        <v>0</v>
      </c>
      <c r="BU100" s="48">
        <f t="shared" si="79"/>
        <v>13.202999999999999</v>
      </c>
      <c r="BV100" s="48"/>
      <c r="BW100" s="48">
        <f t="shared" si="79"/>
        <v>501.762</v>
      </c>
      <c r="BX100" s="48">
        <f t="shared" si="79"/>
        <v>14.278</v>
      </c>
      <c r="BY100" s="48">
        <f t="shared" si="79"/>
        <v>516.04</v>
      </c>
      <c r="BZ100" s="48"/>
      <c r="CA100" s="48"/>
      <c r="CB100" s="48">
        <f t="shared" si="79"/>
        <v>495.25200000000001</v>
      </c>
      <c r="CC100" s="48">
        <f t="shared" si="79"/>
        <v>7.173</v>
      </c>
      <c r="CD100" s="48">
        <f t="shared" si="79"/>
        <v>502.42500000000001</v>
      </c>
      <c r="CE100" s="48"/>
      <c r="CF100" s="48">
        <f t="shared" si="79"/>
        <v>501.762</v>
      </c>
      <c r="CG100" s="48">
        <f t="shared" si="79"/>
        <v>14.278</v>
      </c>
      <c r="CH100" s="48">
        <f t="shared" si="79"/>
        <v>516.04</v>
      </c>
      <c r="CI100" s="48"/>
      <c r="CJ100" s="48"/>
      <c r="CK100" s="48">
        <f t="shared" si="79"/>
        <v>495.25200000000001</v>
      </c>
      <c r="CL100" s="48">
        <f t="shared" si="79"/>
        <v>7.173</v>
      </c>
      <c r="CM100" s="48">
        <f t="shared" si="79"/>
        <v>502.42500000000001</v>
      </c>
      <c r="CN100" s="48"/>
      <c r="CO100" s="48">
        <f t="shared" si="79"/>
        <v>189.93600000000001</v>
      </c>
      <c r="CP100" s="48">
        <f t="shared" si="79"/>
        <v>6.141</v>
      </c>
      <c r="CQ100" s="48">
        <f t="shared" si="79"/>
        <v>196.077</v>
      </c>
      <c r="CR100" s="48"/>
      <c r="CS100" s="48"/>
      <c r="CT100" s="48">
        <f t="shared" ref="CT100:DW102" si="83">CT51/1000</f>
        <v>187.136</v>
      </c>
      <c r="CU100" s="48">
        <f t="shared" si="83"/>
        <v>3.085</v>
      </c>
      <c r="CV100" s="48">
        <f t="shared" si="83"/>
        <v>190.221</v>
      </c>
      <c r="CW100" s="48"/>
      <c r="CX100" s="48">
        <f t="shared" si="83"/>
        <v>251.667</v>
      </c>
      <c r="CY100" s="48">
        <f t="shared" si="83"/>
        <v>8.1370000000000005</v>
      </c>
      <c r="CZ100" s="48">
        <f t="shared" si="83"/>
        <v>259.80399999999997</v>
      </c>
      <c r="DA100" s="48"/>
      <c r="DB100" s="48"/>
      <c r="DC100" s="48">
        <f t="shared" si="83"/>
        <v>247.95699999999999</v>
      </c>
      <c r="DD100" s="48">
        <f t="shared" si="83"/>
        <v>4.0880000000000001</v>
      </c>
      <c r="DE100" s="48">
        <f t="shared" si="83"/>
        <v>252.04499999999999</v>
      </c>
      <c r="DF100" s="48"/>
      <c r="DG100" s="48">
        <f t="shared" si="83"/>
        <v>60.158999999999999</v>
      </c>
      <c r="DH100" s="48">
        <f t="shared" si="83"/>
        <v>0</v>
      </c>
      <c r="DI100" s="48">
        <f t="shared" si="83"/>
        <v>60.158999999999999</v>
      </c>
      <c r="DJ100" s="48"/>
      <c r="DK100" s="48"/>
      <c r="DL100" s="48">
        <f t="shared" si="83"/>
        <v>60.158999999999999</v>
      </c>
      <c r="DM100" s="48">
        <f t="shared" si="83"/>
        <v>0</v>
      </c>
      <c r="DN100" s="48">
        <f t="shared" si="83"/>
        <v>60.158999999999999</v>
      </c>
      <c r="DO100" s="48"/>
      <c r="DP100" s="48">
        <f t="shared" si="83"/>
        <v>0</v>
      </c>
      <c r="DQ100" s="48">
        <f t="shared" si="83"/>
        <v>0</v>
      </c>
      <c r="DR100" s="48">
        <f t="shared" si="83"/>
        <v>0</v>
      </c>
      <c r="DS100" s="48"/>
      <c r="DT100" s="48"/>
      <c r="DU100" s="48">
        <f t="shared" si="83"/>
        <v>0</v>
      </c>
      <c r="DV100" s="48">
        <f t="shared" si="83"/>
        <v>0</v>
      </c>
      <c r="DW100" s="48">
        <f t="shared" si="83"/>
        <v>0</v>
      </c>
      <c r="DX100" s="48"/>
      <c r="DY100" s="48">
        <f t="shared" si="80"/>
        <v>0</v>
      </c>
      <c r="DZ100" s="48">
        <f t="shared" si="80"/>
        <v>0</v>
      </c>
      <c r="EA100" s="48">
        <f t="shared" si="80"/>
        <v>45.015999999999998</v>
      </c>
      <c r="EB100" s="48"/>
      <c r="EC100" s="48"/>
      <c r="ED100" s="48">
        <f t="shared" si="80"/>
        <v>0</v>
      </c>
      <c r="EE100" s="48">
        <f t="shared" si="80"/>
        <v>0</v>
      </c>
      <c r="EF100" s="48">
        <f t="shared" si="80"/>
        <v>42.435000000000002</v>
      </c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>
        <f t="shared" si="80"/>
        <v>135.83000000000001</v>
      </c>
      <c r="FA100" s="48">
        <f t="shared" si="80"/>
        <v>0</v>
      </c>
      <c r="FB100" s="48">
        <f t="shared" si="80"/>
        <v>135.83000000000001</v>
      </c>
      <c r="FC100" s="48"/>
      <c r="FD100" s="48"/>
      <c r="FE100" s="48">
        <f t="shared" si="80"/>
        <v>135.83000000000001</v>
      </c>
      <c r="FF100" s="48">
        <f t="shared" si="80"/>
        <v>0</v>
      </c>
      <c r="FG100" s="48">
        <f t="shared" si="80"/>
        <v>135.83000000000001</v>
      </c>
      <c r="FH100" s="48"/>
      <c r="FI100" s="48">
        <f t="shared" si="80"/>
        <v>0</v>
      </c>
      <c r="FJ100" s="48">
        <f t="shared" si="80"/>
        <v>0</v>
      </c>
      <c r="FK100" s="48">
        <f t="shared" si="80"/>
        <v>0</v>
      </c>
      <c r="FL100" s="48"/>
      <c r="FM100" s="48"/>
      <c r="FN100" s="48">
        <f t="shared" si="80"/>
        <v>0</v>
      </c>
      <c r="FO100" s="48">
        <f t="shared" si="80"/>
        <v>0</v>
      </c>
      <c r="FP100" s="48">
        <f t="shared" si="80"/>
        <v>0</v>
      </c>
      <c r="FQ100" s="48"/>
      <c r="FR100" s="48">
        <f t="shared" si="80"/>
        <v>0</v>
      </c>
      <c r="FS100" s="48">
        <f t="shared" si="80"/>
        <v>0</v>
      </c>
      <c r="FT100" s="48">
        <f t="shared" si="80"/>
        <v>0</v>
      </c>
      <c r="FU100" s="48"/>
      <c r="FV100" s="48"/>
      <c r="FW100" s="48">
        <f t="shared" si="80"/>
        <v>0</v>
      </c>
      <c r="FX100" s="48">
        <f t="shared" si="80"/>
        <v>0</v>
      </c>
      <c r="FY100" s="48">
        <f t="shared" si="80"/>
        <v>0</v>
      </c>
      <c r="FZ100" s="48"/>
      <c r="GA100" s="48">
        <f t="shared" si="80"/>
        <v>0</v>
      </c>
      <c r="GB100" s="48">
        <f t="shared" si="80"/>
        <v>0</v>
      </c>
      <c r="GC100" s="48">
        <f t="shared" si="80"/>
        <v>0</v>
      </c>
      <c r="GD100" s="48"/>
      <c r="GE100" s="48"/>
      <c r="GF100" s="48">
        <f t="shared" si="80"/>
        <v>0</v>
      </c>
      <c r="GG100" s="48">
        <f t="shared" si="80"/>
        <v>0</v>
      </c>
      <c r="GH100" s="48">
        <f t="shared" si="80"/>
        <v>0</v>
      </c>
      <c r="GI100" s="48"/>
      <c r="GJ100" s="48">
        <f t="shared" si="80"/>
        <v>0</v>
      </c>
      <c r="GK100" s="48">
        <f t="shared" si="80"/>
        <v>0</v>
      </c>
      <c r="GL100" s="48">
        <f t="shared" si="80"/>
        <v>0</v>
      </c>
      <c r="GM100" s="48"/>
      <c r="GN100" s="48"/>
      <c r="GO100" s="48">
        <f t="shared" si="80"/>
        <v>0</v>
      </c>
      <c r="GP100" s="48">
        <f t="shared" si="80"/>
        <v>0</v>
      </c>
      <c r="GQ100" s="48">
        <f t="shared" si="80"/>
        <v>0</v>
      </c>
      <c r="GR100" s="48"/>
      <c r="GS100" s="48">
        <f t="shared" si="80"/>
        <v>0</v>
      </c>
      <c r="GT100" s="48">
        <f t="shared" si="80"/>
        <v>0</v>
      </c>
      <c r="GU100" s="48">
        <f t="shared" si="80"/>
        <v>0</v>
      </c>
      <c r="GV100" s="48"/>
      <c r="GW100" s="48"/>
      <c r="GX100" s="48">
        <f t="shared" si="80"/>
        <v>0</v>
      </c>
      <c r="GY100" s="48">
        <f t="shared" si="80"/>
        <v>0</v>
      </c>
      <c r="GZ100" s="48">
        <f t="shared" si="80"/>
        <v>0</v>
      </c>
      <c r="HA100" s="48"/>
      <c r="HB100" s="48">
        <f t="shared" si="80"/>
        <v>0</v>
      </c>
      <c r="HC100" s="48">
        <f t="shared" si="80"/>
        <v>0</v>
      </c>
      <c r="HD100" s="48">
        <f t="shared" si="80"/>
        <v>0</v>
      </c>
      <c r="HE100" s="48"/>
      <c r="HF100" s="48"/>
      <c r="HG100" s="48">
        <f t="shared" si="80"/>
        <v>0</v>
      </c>
      <c r="HH100" s="48">
        <f t="shared" si="80"/>
        <v>0</v>
      </c>
      <c r="HI100" s="48">
        <f t="shared" si="80"/>
        <v>0</v>
      </c>
      <c r="HJ100" s="48"/>
    </row>
    <row r="101" spans="2:218">
      <c r="B101" s="5" t="s">
        <v>13</v>
      </c>
      <c r="C101" s="48">
        <f t="shared" ref="C101:CT102" si="84">C52/1000</f>
        <v>1511.3710000000001</v>
      </c>
      <c r="D101" s="48">
        <f t="shared" si="84"/>
        <v>52.518000000000001</v>
      </c>
      <c r="E101" s="48">
        <f t="shared" si="84"/>
        <v>1568.2159999999999</v>
      </c>
      <c r="F101" s="48"/>
      <c r="G101" s="48"/>
      <c r="H101" s="48">
        <f t="shared" si="84"/>
        <v>1499.9369999999999</v>
      </c>
      <c r="I101" s="48">
        <f t="shared" si="84"/>
        <v>9.4710000000000001</v>
      </c>
      <c r="J101" s="48">
        <f t="shared" si="84"/>
        <v>1513.7349999999999</v>
      </c>
      <c r="K101" s="48"/>
      <c r="L101" s="48">
        <f t="shared" si="84"/>
        <v>1511.3710000000001</v>
      </c>
      <c r="M101" s="48">
        <f t="shared" si="84"/>
        <v>52.518000000000001</v>
      </c>
      <c r="N101" s="48">
        <f t="shared" si="84"/>
        <v>1568.2159999999999</v>
      </c>
      <c r="O101" s="48"/>
      <c r="P101" s="48"/>
      <c r="Q101" s="48">
        <f t="shared" si="84"/>
        <v>1499.9369999999999</v>
      </c>
      <c r="R101" s="48">
        <f t="shared" si="84"/>
        <v>9.4710000000000001</v>
      </c>
      <c r="S101" s="48">
        <f t="shared" si="84"/>
        <v>1513.7349999999999</v>
      </c>
      <c r="T101" s="48"/>
      <c r="U101" s="48">
        <f t="shared" si="84"/>
        <v>790.86099999999999</v>
      </c>
      <c r="V101" s="48">
        <f t="shared" si="84"/>
        <v>10.427</v>
      </c>
      <c r="W101" s="48">
        <f t="shared" si="84"/>
        <v>801.28800000000001</v>
      </c>
      <c r="X101" s="48"/>
      <c r="Y101" s="48"/>
      <c r="Z101" s="48">
        <f t="shared" si="84"/>
        <v>785.19299999999998</v>
      </c>
      <c r="AA101" s="48">
        <f t="shared" si="84"/>
        <v>5.13</v>
      </c>
      <c r="AB101" s="48">
        <f t="shared" si="84"/>
        <v>790.32299999999998</v>
      </c>
      <c r="AC101" s="48"/>
      <c r="AD101" s="48">
        <f t="shared" si="84"/>
        <v>26.06</v>
      </c>
      <c r="AE101" s="48">
        <f t="shared" si="84"/>
        <v>0.34</v>
      </c>
      <c r="AF101" s="48">
        <f t="shared" si="84"/>
        <v>26.4</v>
      </c>
      <c r="AG101" s="48"/>
      <c r="AH101" s="48"/>
      <c r="AI101" s="48">
        <f t="shared" si="84"/>
        <v>25.864999999999998</v>
      </c>
      <c r="AJ101" s="48">
        <f t="shared" si="84"/>
        <v>0.16500000000000001</v>
      </c>
      <c r="AK101" s="48">
        <f t="shared" si="84"/>
        <v>26.03</v>
      </c>
      <c r="AL101" s="48"/>
      <c r="AM101" s="48">
        <f t="shared" si="84"/>
        <v>709.53800000000001</v>
      </c>
      <c r="AN101" s="48">
        <f t="shared" si="84"/>
        <v>9.2539999999999996</v>
      </c>
      <c r="AO101" s="48">
        <f t="shared" si="84"/>
        <v>718.79200000000003</v>
      </c>
      <c r="AP101" s="48"/>
      <c r="AQ101" s="48"/>
      <c r="AR101" s="48">
        <f t="shared" si="84"/>
        <v>704.22799999999995</v>
      </c>
      <c r="AS101" s="48">
        <f t="shared" si="84"/>
        <v>4.5</v>
      </c>
      <c r="AT101" s="48">
        <f t="shared" si="84"/>
        <v>708.72799999999995</v>
      </c>
      <c r="AU101" s="48"/>
      <c r="AV101" s="48">
        <f t="shared" si="84"/>
        <v>6.0019999999999998</v>
      </c>
      <c r="AW101" s="48">
        <f t="shared" si="84"/>
        <v>0</v>
      </c>
      <c r="AX101" s="48">
        <f t="shared" si="84"/>
        <v>6.0019999999999998</v>
      </c>
      <c r="AY101" s="48"/>
      <c r="AZ101" s="48"/>
      <c r="BA101" s="48">
        <f t="shared" si="84"/>
        <v>6.0019999999999998</v>
      </c>
      <c r="BB101" s="48">
        <f t="shared" si="84"/>
        <v>0</v>
      </c>
      <c r="BC101" s="48">
        <f t="shared" si="84"/>
        <v>6.0019999999999998</v>
      </c>
      <c r="BD101" s="48"/>
      <c r="BE101" s="48">
        <f t="shared" si="84"/>
        <v>29.053000000000001</v>
      </c>
      <c r="BF101" s="48">
        <f t="shared" si="84"/>
        <v>0.438</v>
      </c>
      <c r="BG101" s="48">
        <f t="shared" si="84"/>
        <v>29.491</v>
      </c>
      <c r="BH101" s="48"/>
      <c r="BI101" s="48"/>
      <c r="BJ101" s="48">
        <f t="shared" si="84"/>
        <v>28.966999999999999</v>
      </c>
      <c r="BK101" s="48">
        <f t="shared" si="84"/>
        <v>0.24399999999999999</v>
      </c>
      <c r="BL101" s="48">
        <f t="shared" si="84"/>
        <v>29.210999999999999</v>
      </c>
      <c r="BM101" s="48"/>
      <c r="BN101" s="48">
        <f t="shared" si="84"/>
        <v>26.21</v>
      </c>
      <c r="BO101" s="48">
        <f t="shared" si="84"/>
        <v>0.39500000000000002</v>
      </c>
      <c r="BP101" s="48">
        <f t="shared" si="84"/>
        <v>26.605</v>
      </c>
      <c r="BQ101" s="48"/>
      <c r="BR101" s="48"/>
      <c r="BS101" s="48">
        <f t="shared" si="84"/>
        <v>26.132999999999999</v>
      </c>
      <c r="BT101" s="48">
        <f t="shared" si="84"/>
        <v>0.221</v>
      </c>
      <c r="BU101" s="48">
        <f t="shared" si="84"/>
        <v>26.353999999999999</v>
      </c>
      <c r="BV101" s="48"/>
      <c r="BW101" s="48">
        <f t="shared" si="84"/>
        <v>568.50599999999997</v>
      </c>
      <c r="BX101" s="48">
        <f t="shared" si="84"/>
        <v>40.935000000000002</v>
      </c>
      <c r="BY101" s="48">
        <f t="shared" si="84"/>
        <v>609.44100000000003</v>
      </c>
      <c r="BZ101" s="48"/>
      <c r="CA101" s="48"/>
      <c r="CB101" s="48">
        <f t="shared" si="84"/>
        <v>563.25800000000004</v>
      </c>
      <c r="CC101" s="48">
        <f t="shared" si="84"/>
        <v>3.8759999999999999</v>
      </c>
      <c r="CD101" s="48">
        <f t="shared" si="84"/>
        <v>567.13400000000001</v>
      </c>
      <c r="CE101" s="48"/>
      <c r="CF101" s="48">
        <f t="shared" si="84"/>
        <v>568.50599999999997</v>
      </c>
      <c r="CG101" s="48">
        <f t="shared" si="84"/>
        <v>40.935000000000002</v>
      </c>
      <c r="CH101" s="48">
        <f t="shared" si="84"/>
        <v>609.44100000000003</v>
      </c>
      <c r="CI101" s="48"/>
      <c r="CJ101" s="48"/>
      <c r="CK101" s="48">
        <f t="shared" si="84"/>
        <v>563.25800000000004</v>
      </c>
      <c r="CL101" s="48">
        <f t="shared" si="84"/>
        <v>3.8759999999999999</v>
      </c>
      <c r="CM101" s="48">
        <f t="shared" si="84"/>
        <v>567.13400000000001</v>
      </c>
      <c r="CN101" s="48"/>
      <c r="CO101" s="48">
        <f t="shared" si="84"/>
        <v>179.548</v>
      </c>
      <c r="CP101" s="48">
        <f t="shared" si="84"/>
        <v>12.928000000000001</v>
      </c>
      <c r="CQ101" s="48">
        <f t="shared" si="84"/>
        <v>192.476</v>
      </c>
      <c r="CR101" s="48"/>
      <c r="CS101" s="48"/>
      <c r="CT101" s="48">
        <f t="shared" si="84"/>
        <v>177.89</v>
      </c>
      <c r="CU101" s="48">
        <f t="shared" si="83"/>
        <v>1.224</v>
      </c>
      <c r="CV101" s="48">
        <f t="shared" si="83"/>
        <v>179.114</v>
      </c>
      <c r="CW101" s="48"/>
      <c r="CX101" s="48">
        <f t="shared" si="83"/>
        <v>302.80599999999998</v>
      </c>
      <c r="CY101" s="48">
        <f t="shared" si="83"/>
        <v>21.803999999999998</v>
      </c>
      <c r="CZ101" s="48">
        <f t="shared" si="83"/>
        <v>324.61</v>
      </c>
      <c r="DA101" s="48"/>
      <c r="DB101" s="48"/>
      <c r="DC101" s="48">
        <f t="shared" si="83"/>
        <v>300.01100000000002</v>
      </c>
      <c r="DD101" s="48">
        <f t="shared" si="83"/>
        <v>2.0649999999999999</v>
      </c>
      <c r="DE101" s="48">
        <f t="shared" si="83"/>
        <v>302.07600000000002</v>
      </c>
      <c r="DF101" s="48"/>
      <c r="DG101" s="48">
        <f t="shared" si="83"/>
        <v>86.152000000000001</v>
      </c>
      <c r="DH101" s="48">
        <f t="shared" si="83"/>
        <v>6.2030000000000003</v>
      </c>
      <c r="DI101" s="48">
        <f t="shared" si="83"/>
        <v>92.355000000000004</v>
      </c>
      <c r="DJ101" s="48"/>
      <c r="DK101" s="48"/>
      <c r="DL101" s="48">
        <f t="shared" si="83"/>
        <v>85.356999999999999</v>
      </c>
      <c r="DM101" s="48">
        <f t="shared" si="83"/>
        <v>0.58699999999999997</v>
      </c>
      <c r="DN101" s="48">
        <f t="shared" si="83"/>
        <v>85.944000000000003</v>
      </c>
      <c r="DO101" s="48"/>
      <c r="DP101" s="48">
        <f t="shared" si="83"/>
        <v>0</v>
      </c>
      <c r="DQ101" s="48">
        <f t="shared" si="83"/>
        <v>0</v>
      </c>
      <c r="DR101" s="48">
        <f t="shared" si="83"/>
        <v>0</v>
      </c>
      <c r="DS101" s="48"/>
      <c r="DT101" s="48"/>
      <c r="DU101" s="48">
        <f t="shared" si="83"/>
        <v>0</v>
      </c>
      <c r="DV101" s="48">
        <f t="shared" si="83"/>
        <v>0</v>
      </c>
      <c r="DW101" s="48">
        <f t="shared" si="83"/>
        <v>0</v>
      </c>
      <c r="DX101" s="48"/>
      <c r="DY101" s="48">
        <f t="shared" si="80"/>
        <v>0</v>
      </c>
      <c r="DZ101" s="48">
        <f t="shared" si="80"/>
        <v>0</v>
      </c>
      <c r="EA101" s="48">
        <f t="shared" si="80"/>
        <v>57.616</v>
      </c>
      <c r="EB101" s="48"/>
      <c r="EC101" s="48"/>
      <c r="ED101" s="48">
        <f t="shared" si="80"/>
        <v>0</v>
      </c>
      <c r="EE101" s="48">
        <f t="shared" si="80"/>
        <v>0</v>
      </c>
      <c r="EF101" s="48">
        <f t="shared" si="80"/>
        <v>56.406999999999996</v>
      </c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>
        <f t="shared" si="80"/>
        <v>99.870999999999995</v>
      </c>
      <c r="FA101" s="48">
        <f t="shared" si="80"/>
        <v>0</v>
      </c>
      <c r="FB101" s="48">
        <f t="shared" si="80"/>
        <v>99.870999999999995</v>
      </c>
      <c r="FC101" s="48"/>
      <c r="FD101" s="48"/>
      <c r="FE101" s="48">
        <f t="shared" si="80"/>
        <v>99.870999999999995</v>
      </c>
      <c r="FF101" s="48">
        <f t="shared" si="80"/>
        <v>0</v>
      </c>
      <c r="FG101" s="48">
        <f t="shared" si="80"/>
        <v>99.870999999999995</v>
      </c>
      <c r="FH101" s="48"/>
      <c r="FI101" s="48">
        <f t="shared" si="80"/>
        <v>0</v>
      </c>
      <c r="FJ101" s="48">
        <f t="shared" si="80"/>
        <v>0</v>
      </c>
      <c r="FK101" s="48">
        <f t="shared" si="80"/>
        <v>0</v>
      </c>
      <c r="FL101" s="48"/>
      <c r="FM101" s="48"/>
      <c r="FN101" s="48">
        <f t="shared" si="80"/>
        <v>0</v>
      </c>
      <c r="FO101" s="48">
        <f t="shared" si="80"/>
        <v>0</v>
      </c>
      <c r="FP101" s="48">
        <f t="shared" si="80"/>
        <v>0</v>
      </c>
      <c r="FQ101" s="48"/>
      <c r="FR101" s="48">
        <f t="shared" si="80"/>
        <v>0</v>
      </c>
      <c r="FS101" s="48">
        <f t="shared" si="80"/>
        <v>0</v>
      </c>
      <c r="FT101" s="48">
        <f t="shared" si="80"/>
        <v>0</v>
      </c>
      <c r="FU101" s="48"/>
      <c r="FV101" s="48"/>
      <c r="FW101" s="48">
        <f t="shared" si="80"/>
        <v>0</v>
      </c>
      <c r="FX101" s="48">
        <f t="shared" si="80"/>
        <v>0</v>
      </c>
      <c r="FY101" s="48">
        <f t="shared" si="80"/>
        <v>0</v>
      </c>
      <c r="FZ101" s="48"/>
      <c r="GA101" s="48">
        <f t="shared" si="80"/>
        <v>0</v>
      </c>
      <c r="GB101" s="48">
        <f t="shared" si="80"/>
        <v>0</v>
      </c>
      <c r="GC101" s="48">
        <f t="shared" si="80"/>
        <v>0</v>
      </c>
      <c r="GD101" s="48"/>
      <c r="GE101" s="48"/>
      <c r="GF101" s="48">
        <f t="shared" si="80"/>
        <v>0</v>
      </c>
      <c r="GG101" s="48">
        <f t="shared" si="80"/>
        <v>0</v>
      </c>
      <c r="GH101" s="48">
        <f t="shared" si="80"/>
        <v>0</v>
      </c>
      <c r="GI101" s="48"/>
      <c r="GJ101" s="48">
        <f t="shared" si="80"/>
        <v>0</v>
      </c>
      <c r="GK101" s="48">
        <f t="shared" si="80"/>
        <v>0</v>
      </c>
      <c r="GL101" s="48">
        <f t="shared" si="80"/>
        <v>0</v>
      </c>
      <c r="GM101" s="48"/>
      <c r="GN101" s="48"/>
      <c r="GO101" s="48">
        <f t="shared" si="80"/>
        <v>0</v>
      </c>
      <c r="GP101" s="48">
        <f t="shared" si="80"/>
        <v>0</v>
      </c>
      <c r="GQ101" s="48">
        <f t="shared" si="80"/>
        <v>0</v>
      </c>
      <c r="GR101" s="48"/>
      <c r="GS101" s="48">
        <f t="shared" si="80"/>
        <v>0</v>
      </c>
      <c r="GT101" s="48">
        <f t="shared" si="80"/>
        <v>0</v>
      </c>
      <c r="GU101" s="48">
        <f t="shared" si="80"/>
        <v>0</v>
      </c>
      <c r="GV101" s="48"/>
      <c r="GW101" s="48"/>
      <c r="GX101" s="48">
        <f t="shared" si="80"/>
        <v>0</v>
      </c>
      <c r="GY101" s="48">
        <f t="shared" si="80"/>
        <v>0</v>
      </c>
      <c r="GZ101" s="48">
        <f t="shared" si="80"/>
        <v>0</v>
      </c>
      <c r="HA101" s="48"/>
      <c r="HB101" s="48">
        <f t="shared" si="80"/>
        <v>0</v>
      </c>
      <c r="HC101" s="48">
        <f t="shared" si="80"/>
        <v>0</v>
      </c>
      <c r="HD101" s="48">
        <f t="shared" si="80"/>
        <v>0</v>
      </c>
      <c r="HE101" s="48"/>
      <c r="HF101" s="48"/>
      <c r="HG101" s="48">
        <f t="shared" si="80"/>
        <v>0</v>
      </c>
      <c r="HH101" s="48">
        <f t="shared" si="80"/>
        <v>0</v>
      </c>
      <c r="HI101" s="48">
        <f t="shared" si="80"/>
        <v>0</v>
      </c>
      <c r="HJ101" s="48"/>
    </row>
    <row r="102" spans="2:218">
      <c r="B102" s="5" t="s">
        <v>18</v>
      </c>
      <c r="C102" s="48">
        <f t="shared" si="84"/>
        <v>475.25599999999997</v>
      </c>
      <c r="D102" s="48">
        <f t="shared" si="84"/>
        <v>2.161</v>
      </c>
      <c r="E102" s="48">
        <f t="shared" si="84"/>
        <v>478.791</v>
      </c>
      <c r="F102" s="48"/>
      <c r="G102" s="48"/>
      <c r="H102" s="48">
        <f t="shared" si="84"/>
        <v>474.702</v>
      </c>
      <c r="I102" s="48">
        <f t="shared" si="84"/>
        <v>0.63400000000000001</v>
      </c>
      <c r="J102" s="48">
        <f t="shared" si="84"/>
        <v>476.71</v>
      </c>
      <c r="K102" s="48"/>
      <c r="L102" s="48">
        <f t="shared" si="84"/>
        <v>475.25599999999997</v>
      </c>
      <c r="M102" s="48">
        <f t="shared" si="84"/>
        <v>2.161</v>
      </c>
      <c r="N102" s="48">
        <f t="shared" si="84"/>
        <v>478.791</v>
      </c>
      <c r="O102" s="48"/>
      <c r="P102" s="48"/>
      <c r="Q102" s="48">
        <f t="shared" si="84"/>
        <v>474.702</v>
      </c>
      <c r="R102" s="48">
        <f t="shared" si="84"/>
        <v>0.63400000000000001</v>
      </c>
      <c r="S102" s="48">
        <f t="shared" si="84"/>
        <v>476.71</v>
      </c>
      <c r="T102" s="48"/>
      <c r="U102" s="48">
        <f t="shared" si="84"/>
        <v>231.11</v>
      </c>
      <c r="V102" s="48">
        <f t="shared" si="84"/>
        <v>1.1140000000000001</v>
      </c>
      <c r="W102" s="48">
        <f t="shared" si="84"/>
        <v>232.22399999999999</v>
      </c>
      <c r="X102" s="48"/>
      <c r="Y102" s="48"/>
      <c r="Z102" s="48">
        <f t="shared" si="84"/>
        <v>230.87799999999999</v>
      </c>
      <c r="AA102" s="48">
        <f t="shared" si="84"/>
        <v>0.42599999999999999</v>
      </c>
      <c r="AB102" s="48">
        <f t="shared" si="84"/>
        <v>231.304</v>
      </c>
      <c r="AC102" s="48"/>
      <c r="AD102" s="48">
        <f t="shared" si="84"/>
        <v>7.6589999999999998</v>
      </c>
      <c r="AE102" s="48">
        <f t="shared" si="84"/>
        <v>0.04</v>
      </c>
      <c r="AF102" s="48">
        <f t="shared" si="84"/>
        <v>7.6989999999999998</v>
      </c>
      <c r="AG102" s="48"/>
      <c r="AH102" s="48"/>
      <c r="AI102" s="48">
        <f t="shared" si="84"/>
        <v>7.6509999999999998</v>
      </c>
      <c r="AJ102" s="48">
        <f t="shared" si="84"/>
        <v>1.6E-2</v>
      </c>
      <c r="AK102" s="48">
        <f t="shared" si="84"/>
        <v>7.6669999999999998</v>
      </c>
      <c r="AL102" s="48"/>
      <c r="AM102" s="48">
        <f t="shared" si="84"/>
        <v>194.40100000000001</v>
      </c>
      <c r="AN102" s="48">
        <f t="shared" si="84"/>
        <v>1.024</v>
      </c>
      <c r="AO102" s="48">
        <f t="shared" si="84"/>
        <v>195.42500000000001</v>
      </c>
      <c r="AP102" s="48"/>
      <c r="AQ102" s="48"/>
      <c r="AR102" s="48">
        <f t="shared" si="84"/>
        <v>194.17699999999999</v>
      </c>
      <c r="AS102" s="48">
        <f t="shared" si="84"/>
        <v>0.41</v>
      </c>
      <c r="AT102" s="48">
        <f t="shared" si="84"/>
        <v>194.58699999999999</v>
      </c>
      <c r="AU102" s="48"/>
      <c r="AV102" s="48">
        <f t="shared" si="84"/>
        <v>0.878</v>
      </c>
      <c r="AW102" s="48">
        <f t="shared" si="84"/>
        <v>0</v>
      </c>
      <c r="AX102" s="48">
        <f t="shared" si="84"/>
        <v>0.878</v>
      </c>
      <c r="AY102" s="48"/>
      <c r="AZ102" s="48"/>
      <c r="BA102" s="48">
        <f t="shared" si="84"/>
        <v>0.878</v>
      </c>
      <c r="BB102" s="48">
        <f t="shared" si="84"/>
        <v>0</v>
      </c>
      <c r="BC102" s="48">
        <f t="shared" si="84"/>
        <v>0.878</v>
      </c>
      <c r="BD102" s="48"/>
      <c r="BE102" s="48">
        <f t="shared" si="84"/>
        <v>15.007</v>
      </c>
      <c r="BF102" s="48">
        <f t="shared" si="84"/>
        <v>0.05</v>
      </c>
      <c r="BG102" s="48">
        <f t="shared" si="84"/>
        <v>15.057</v>
      </c>
      <c r="BH102" s="48"/>
      <c r="BI102" s="48"/>
      <c r="BJ102" s="48">
        <f t="shared" si="84"/>
        <v>15.007</v>
      </c>
      <c r="BK102" s="48">
        <f t="shared" si="84"/>
        <v>0</v>
      </c>
      <c r="BL102" s="48">
        <f t="shared" si="84"/>
        <v>15.007</v>
      </c>
      <c r="BM102" s="48"/>
      <c r="BN102" s="48">
        <f t="shared" si="84"/>
        <v>14.042999999999999</v>
      </c>
      <c r="BO102" s="48">
        <f t="shared" si="84"/>
        <v>0</v>
      </c>
      <c r="BP102" s="48">
        <f t="shared" si="84"/>
        <v>14.042999999999999</v>
      </c>
      <c r="BQ102" s="48"/>
      <c r="BR102" s="48"/>
      <c r="BS102" s="48">
        <f t="shared" si="84"/>
        <v>14.042999999999999</v>
      </c>
      <c r="BT102" s="48">
        <f t="shared" si="84"/>
        <v>0</v>
      </c>
      <c r="BU102" s="48">
        <f t="shared" si="84"/>
        <v>14.042999999999999</v>
      </c>
      <c r="BV102" s="48"/>
      <c r="BW102" s="48">
        <f t="shared" si="84"/>
        <v>223.727</v>
      </c>
      <c r="BX102" s="48">
        <f t="shared" si="84"/>
        <v>1.02</v>
      </c>
      <c r="BY102" s="48">
        <f t="shared" si="84"/>
        <v>224.74700000000001</v>
      </c>
      <c r="BZ102" s="48"/>
      <c r="CA102" s="48"/>
      <c r="CB102" s="48">
        <f t="shared" si="84"/>
        <v>223.405</v>
      </c>
      <c r="CC102" s="48">
        <f t="shared" si="84"/>
        <v>0.19500000000000001</v>
      </c>
      <c r="CD102" s="48">
        <f t="shared" si="84"/>
        <v>223.6</v>
      </c>
      <c r="CE102" s="48"/>
      <c r="CF102" s="48">
        <f t="shared" si="84"/>
        <v>223.727</v>
      </c>
      <c r="CG102" s="48">
        <f t="shared" si="84"/>
        <v>1.02</v>
      </c>
      <c r="CH102" s="48">
        <f t="shared" si="84"/>
        <v>224.74700000000001</v>
      </c>
      <c r="CI102" s="48"/>
      <c r="CJ102" s="48"/>
      <c r="CK102" s="48">
        <f t="shared" si="84"/>
        <v>223.405</v>
      </c>
      <c r="CL102" s="48">
        <f t="shared" si="84"/>
        <v>0.19500000000000001</v>
      </c>
      <c r="CM102" s="48">
        <f t="shared" si="84"/>
        <v>223.6</v>
      </c>
      <c r="CN102" s="48"/>
      <c r="CO102" s="48">
        <f t="shared" si="84"/>
        <v>63.252000000000002</v>
      </c>
      <c r="CP102" s="48">
        <f t="shared" si="84"/>
        <v>0.35899999999999999</v>
      </c>
      <c r="CQ102" s="48">
        <f t="shared" si="84"/>
        <v>63.610999999999997</v>
      </c>
      <c r="CR102" s="48"/>
      <c r="CS102" s="48"/>
      <c r="CT102" s="48">
        <f t="shared" si="84"/>
        <v>63.155999999999999</v>
      </c>
      <c r="CU102" s="48">
        <f t="shared" si="83"/>
        <v>6.9000000000000006E-2</v>
      </c>
      <c r="CV102" s="48">
        <f t="shared" si="83"/>
        <v>63.225000000000001</v>
      </c>
      <c r="CW102" s="48"/>
      <c r="CX102" s="48">
        <f t="shared" si="83"/>
        <v>116.489</v>
      </c>
      <c r="CY102" s="48">
        <f t="shared" si="83"/>
        <v>0.66100000000000003</v>
      </c>
      <c r="CZ102" s="48">
        <f t="shared" si="83"/>
        <v>117.15</v>
      </c>
      <c r="DA102" s="48"/>
      <c r="DB102" s="48"/>
      <c r="DC102" s="48">
        <f t="shared" si="83"/>
        <v>116.26300000000001</v>
      </c>
      <c r="DD102" s="48">
        <f t="shared" si="83"/>
        <v>0.126</v>
      </c>
      <c r="DE102" s="48">
        <f t="shared" si="83"/>
        <v>116.389</v>
      </c>
      <c r="DF102" s="48"/>
      <c r="DG102" s="48">
        <f t="shared" si="83"/>
        <v>43.985999999999997</v>
      </c>
      <c r="DH102" s="48">
        <f t="shared" si="83"/>
        <v>0</v>
      </c>
      <c r="DI102" s="48">
        <f t="shared" si="83"/>
        <v>43.985999999999997</v>
      </c>
      <c r="DJ102" s="48"/>
      <c r="DK102" s="48"/>
      <c r="DL102" s="48">
        <f t="shared" si="83"/>
        <v>43.985999999999997</v>
      </c>
      <c r="DM102" s="48">
        <f t="shared" si="83"/>
        <v>0</v>
      </c>
      <c r="DN102" s="48">
        <f t="shared" si="83"/>
        <v>43.985999999999997</v>
      </c>
      <c r="DO102" s="48"/>
      <c r="DP102" s="48">
        <f t="shared" si="83"/>
        <v>0</v>
      </c>
      <c r="DQ102" s="48">
        <f t="shared" si="83"/>
        <v>0</v>
      </c>
      <c r="DR102" s="48">
        <f t="shared" si="83"/>
        <v>0</v>
      </c>
      <c r="DS102" s="48"/>
      <c r="DT102" s="48"/>
      <c r="DU102" s="48">
        <f t="shared" si="83"/>
        <v>0</v>
      </c>
      <c r="DV102" s="48">
        <f t="shared" si="83"/>
        <v>0</v>
      </c>
      <c r="DW102" s="48">
        <f t="shared" si="83"/>
        <v>0</v>
      </c>
      <c r="DX102" s="48"/>
      <c r="DY102" s="48">
        <f t="shared" si="80"/>
        <v>0</v>
      </c>
      <c r="DZ102" s="48">
        <f t="shared" si="80"/>
        <v>0</v>
      </c>
      <c r="EA102" s="48">
        <f t="shared" si="80"/>
        <v>20.707999999999998</v>
      </c>
      <c r="EB102" s="48"/>
      <c r="EC102" s="48"/>
      <c r="ED102" s="48">
        <f t="shared" si="80"/>
        <v>0</v>
      </c>
      <c r="EE102" s="48">
        <f t="shared" si="80"/>
        <v>0</v>
      </c>
      <c r="EF102" s="48">
        <f t="shared" si="80"/>
        <v>20.693999999999999</v>
      </c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>
        <f t="shared" ref="EZ102:HI102" si="85">EZ53/1000</f>
        <v>1.1120000000000001</v>
      </c>
      <c r="FA102" s="48">
        <f t="shared" si="85"/>
        <v>0</v>
      </c>
      <c r="FB102" s="48">
        <f t="shared" si="85"/>
        <v>1.1120000000000001</v>
      </c>
      <c r="FC102" s="48"/>
      <c r="FD102" s="48"/>
      <c r="FE102" s="48">
        <f t="shared" si="85"/>
        <v>1.1120000000000001</v>
      </c>
      <c r="FF102" s="48">
        <f t="shared" si="85"/>
        <v>0</v>
      </c>
      <c r="FG102" s="48">
        <f t="shared" si="85"/>
        <v>1.1120000000000001</v>
      </c>
      <c r="FH102" s="48"/>
      <c r="FI102" s="48">
        <f t="shared" si="85"/>
        <v>0</v>
      </c>
      <c r="FJ102" s="48">
        <f t="shared" si="85"/>
        <v>0</v>
      </c>
      <c r="FK102" s="48">
        <f t="shared" si="85"/>
        <v>0</v>
      </c>
      <c r="FL102" s="48"/>
      <c r="FM102" s="48"/>
      <c r="FN102" s="48">
        <f t="shared" si="85"/>
        <v>0</v>
      </c>
      <c r="FO102" s="48">
        <f t="shared" si="85"/>
        <v>0</v>
      </c>
      <c r="FP102" s="48">
        <f t="shared" si="85"/>
        <v>0</v>
      </c>
      <c r="FQ102" s="48"/>
      <c r="FR102" s="48">
        <f t="shared" si="85"/>
        <v>0</v>
      </c>
      <c r="FS102" s="48">
        <f t="shared" si="85"/>
        <v>0</v>
      </c>
      <c r="FT102" s="48">
        <f t="shared" si="85"/>
        <v>0</v>
      </c>
      <c r="FU102" s="48"/>
      <c r="FV102" s="48"/>
      <c r="FW102" s="48">
        <f t="shared" si="85"/>
        <v>0</v>
      </c>
      <c r="FX102" s="48">
        <f t="shared" si="85"/>
        <v>0</v>
      </c>
      <c r="FY102" s="48">
        <f t="shared" si="85"/>
        <v>0</v>
      </c>
      <c r="FZ102" s="48"/>
      <c r="GA102" s="48">
        <f t="shared" si="85"/>
        <v>0</v>
      </c>
      <c r="GB102" s="48">
        <f t="shared" si="85"/>
        <v>0</v>
      </c>
      <c r="GC102" s="48">
        <f t="shared" si="85"/>
        <v>0</v>
      </c>
      <c r="GD102" s="48"/>
      <c r="GE102" s="48"/>
      <c r="GF102" s="48">
        <f t="shared" si="85"/>
        <v>0</v>
      </c>
      <c r="GG102" s="48">
        <f t="shared" si="85"/>
        <v>0</v>
      </c>
      <c r="GH102" s="48">
        <f t="shared" si="85"/>
        <v>0</v>
      </c>
      <c r="GI102" s="48"/>
      <c r="GJ102" s="48">
        <f t="shared" si="85"/>
        <v>0</v>
      </c>
      <c r="GK102" s="48">
        <f t="shared" si="85"/>
        <v>0</v>
      </c>
      <c r="GL102" s="48">
        <f t="shared" si="85"/>
        <v>0</v>
      </c>
      <c r="GM102" s="48"/>
      <c r="GN102" s="48"/>
      <c r="GO102" s="48">
        <f t="shared" si="85"/>
        <v>0</v>
      </c>
      <c r="GP102" s="48">
        <f t="shared" si="85"/>
        <v>0</v>
      </c>
      <c r="GQ102" s="48">
        <f t="shared" si="85"/>
        <v>0</v>
      </c>
      <c r="GR102" s="48"/>
      <c r="GS102" s="48">
        <f t="shared" si="85"/>
        <v>0</v>
      </c>
      <c r="GT102" s="48">
        <f t="shared" si="85"/>
        <v>0</v>
      </c>
      <c r="GU102" s="48">
        <f t="shared" si="85"/>
        <v>0</v>
      </c>
      <c r="GV102" s="48"/>
      <c r="GW102" s="48"/>
      <c r="GX102" s="48">
        <f t="shared" si="85"/>
        <v>0</v>
      </c>
      <c r="GY102" s="48">
        <f t="shared" si="85"/>
        <v>0</v>
      </c>
      <c r="GZ102" s="48">
        <f t="shared" si="85"/>
        <v>0</v>
      </c>
      <c r="HA102" s="48"/>
      <c r="HB102" s="48">
        <f t="shared" si="85"/>
        <v>0</v>
      </c>
      <c r="HC102" s="48">
        <f t="shared" si="85"/>
        <v>0</v>
      </c>
      <c r="HD102" s="48">
        <f t="shared" si="85"/>
        <v>0</v>
      </c>
      <c r="HE102" s="48"/>
      <c r="HF102" s="48"/>
      <c r="HG102" s="48">
        <f t="shared" si="85"/>
        <v>0</v>
      </c>
      <c r="HH102" s="48">
        <f t="shared" si="85"/>
        <v>0</v>
      </c>
      <c r="HI102" s="48">
        <f t="shared" si="85"/>
        <v>0</v>
      </c>
      <c r="HJ102" s="48"/>
    </row>
  </sheetData>
  <mergeCells count="81">
    <mergeCell ref="DC6:DF6"/>
    <mergeCell ref="AM6:AQ6"/>
    <mergeCell ref="AR6:AU6"/>
    <mergeCell ref="AV6:AZ6"/>
    <mergeCell ref="BA6:BD6"/>
    <mergeCell ref="BE6:BI6"/>
    <mergeCell ref="BJ6:BM6"/>
    <mergeCell ref="BN6:BR6"/>
    <mergeCell ref="Z6:AC6"/>
    <mergeCell ref="AD6:AH6"/>
    <mergeCell ref="AI6:AL6"/>
    <mergeCell ref="CT6:CW6"/>
    <mergeCell ref="CX6:DB6"/>
    <mergeCell ref="BS6:BV6"/>
    <mergeCell ref="BW6:CA6"/>
    <mergeCell ref="CB6:CE6"/>
    <mergeCell ref="CF6:CJ6"/>
    <mergeCell ref="CK6:CN6"/>
    <mergeCell ref="CO6:CS6"/>
    <mergeCell ref="C6:G6"/>
    <mergeCell ref="H6:K6"/>
    <mergeCell ref="L6:P6"/>
    <mergeCell ref="Q6:T6"/>
    <mergeCell ref="U6:Y6"/>
    <mergeCell ref="GA6:GE6"/>
    <mergeCell ref="GF6:GI6"/>
    <mergeCell ref="GJ6:GN6"/>
    <mergeCell ref="FE6:FH6"/>
    <mergeCell ref="FI6:FM6"/>
    <mergeCell ref="FN6:FQ6"/>
    <mergeCell ref="FR6:FV6"/>
    <mergeCell ref="FW6:FZ6"/>
    <mergeCell ref="DG6:DK6"/>
    <mergeCell ref="DY6:EC6"/>
    <mergeCell ref="ED6:EG6"/>
    <mergeCell ref="EZ6:FD6"/>
    <mergeCell ref="DL6:DO6"/>
    <mergeCell ref="DP6:DT6"/>
    <mergeCell ref="DU6:DX6"/>
    <mergeCell ref="EV6:EY6"/>
    <mergeCell ref="EH6:EL6"/>
    <mergeCell ref="EM6:EP6"/>
    <mergeCell ref="EQ6:EU6"/>
    <mergeCell ref="C1:K5"/>
    <mergeCell ref="L1:HJ1"/>
    <mergeCell ref="L2:T5"/>
    <mergeCell ref="U2:HA2"/>
    <mergeCell ref="HB2:HJ5"/>
    <mergeCell ref="U3:AC5"/>
    <mergeCell ref="AD3:BV3"/>
    <mergeCell ref="BW3:CE5"/>
    <mergeCell ref="CF3:DX3"/>
    <mergeCell ref="DY3:EG5"/>
    <mergeCell ref="FI3:FQ5"/>
    <mergeCell ref="FR3:FZ5"/>
    <mergeCell ref="GA3:HA3"/>
    <mergeCell ref="AD4:AL5"/>
    <mergeCell ref="AM4:AU5"/>
    <mergeCell ref="GA4:GI5"/>
    <mergeCell ref="DP4:DX5"/>
    <mergeCell ref="AV4:BD4"/>
    <mergeCell ref="BE4:BM5"/>
    <mergeCell ref="EZ3:FH5"/>
    <mergeCell ref="EH4:EP5"/>
    <mergeCell ref="EH3:EP3"/>
    <mergeCell ref="EQ3:EY3"/>
    <mergeCell ref="EQ4:EY5"/>
    <mergeCell ref="AV5:BD5"/>
    <mergeCell ref="CO5:CW5"/>
    <mergeCell ref="CX5:DF5"/>
    <mergeCell ref="DG5:DO5"/>
    <mergeCell ref="BN4:BV5"/>
    <mergeCell ref="CF4:CN5"/>
    <mergeCell ref="CO4:DO4"/>
    <mergeCell ref="GS6:GW6"/>
    <mergeCell ref="GX6:HA6"/>
    <mergeCell ref="HB6:HF6"/>
    <mergeCell ref="HG6:HJ6"/>
    <mergeCell ref="GJ4:GR5"/>
    <mergeCell ref="GS4:HA5"/>
    <mergeCell ref="GO6:GR6"/>
  </mergeCells>
  <phoneticPr fontId="3"/>
  <printOptions headings="1" gridLines="1"/>
  <pageMargins left="0.74803149606299213" right="0.74803149606299213" top="0.6692913385826772" bottom="0.35433070866141736" header="0.15748031496062992" footer="0.51181102362204722"/>
  <pageSetup paperSize="9" scale="59" fitToWidth="0" orientation="landscape" r:id="rId1"/>
  <headerFooter alignWithMargins="0"/>
  <rowBreaks count="1" manualBreakCount="1">
    <brk id="57" max="16383" man="1"/>
  </rowBreaks>
  <colBreaks count="23" manualBreakCount="23">
    <brk id="11" max="56" man="1"/>
    <brk id="20" max="56" man="1"/>
    <brk id="29" max="56" man="1"/>
    <brk id="38" max="56" man="1"/>
    <brk id="47" max="56" man="1"/>
    <brk id="56" max="56" man="1"/>
    <brk id="65" max="56" man="1"/>
    <brk id="74" max="56" man="1"/>
    <brk id="83" max="56" man="1"/>
    <brk id="92" max="56" man="1"/>
    <brk id="101" max="56" man="1"/>
    <brk id="110" max="56" man="1"/>
    <brk id="119" max="56" man="1"/>
    <brk id="128" max="56" man="1"/>
    <brk id="137" max="56" man="1"/>
    <brk id="146" max="56" man="1"/>
    <brk id="155" max="56" man="1"/>
    <brk id="164" max="56" man="1"/>
    <brk id="173" max="56" man="1"/>
    <brk id="182" max="56" man="1"/>
    <brk id="191" max="56" man="1"/>
    <brk id="200" max="56" man="1"/>
    <brk id="209" max="5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  <pageSetUpPr fitToPage="1"/>
  </sheetPr>
  <dimension ref="A1:HI102"/>
  <sheetViews>
    <sheetView view="pageBreakPreview" zoomScale="60" zoomScaleNormal="75" workbookViewId="0">
      <pane xSplit="2" ySplit="7" topLeftCell="C26" activePane="bottomRight" state="frozen"/>
      <selection activeCell="DY16" sqref="DY16"/>
      <selection pane="topRight" activeCell="DY16" sqref="DY16"/>
      <selection pane="bottomLeft" activeCell="DY16" sqref="DY16"/>
      <selection pane="bottomRight" activeCell="EL39" sqref="EL39"/>
    </sheetView>
  </sheetViews>
  <sheetFormatPr defaultColWidth="9" defaultRowHeight="15" customHeight="1"/>
  <cols>
    <col min="1" max="1" width="7.5" style="50" bestFit="1" customWidth="1"/>
    <col min="2" max="2" width="11.59765625" style="50" bestFit="1" customWidth="1"/>
    <col min="3" max="67" width="15.09765625" style="7" customWidth="1"/>
    <col min="68" max="128" width="15.09765625" style="50" customWidth="1"/>
    <col min="129" max="137" width="15.09765625" style="55" customWidth="1"/>
    <col min="138" max="16384" width="9" style="50"/>
  </cols>
  <sheetData>
    <row r="1" spans="1:137" s="10" customFormat="1" ht="15" customHeight="1">
      <c r="C1" s="209" t="s">
        <v>140</v>
      </c>
      <c r="D1" s="209"/>
      <c r="E1" s="209"/>
      <c r="F1" s="209"/>
      <c r="G1" s="209"/>
      <c r="H1" s="209"/>
      <c r="I1" s="209"/>
      <c r="J1" s="209"/>
      <c r="K1" s="209"/>
      <c r="L1" s="210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2"/>
      <c r="CX1" s="257" t="s">
        <v>249</v>
      </c>
      <c r="CY1" s="257"/>
      <c r="CZ1" s="257"/>
      <c r="DA1" s="257"/>
      <c r="DB1" s="257"/>
      <c r="DC1" s="257"/>
      <c r="DD1" s="257"/>
      <c r="DE1" s="257"/>
      <c r="DF1" s="257"/>
      <c r="DG1" s="209" t="s">
        <v>142</v>
      </c>
      <c r="DH1" s="209"/>
      <c r="DI1" s="209"/>
      <c r="DJ1" s="209"/>
      <c r="DK1" s="209"/>
      <c r="DL1" s="209"/>
      <c r="DM1" s="209"/>
      <c r="DN1" s="209"/>
      <c r="DO1" s="209"/>
      <c r="DP1" s="209" t="s">
        <v>143</v>
      </c>
      <c r="DQ1" s="209"/>
      <c r="DR1" s="209"/>
      <c r="DS1" s="209"/>
      <c r="DT1" s="209"/>
      <c r="DU1" s="209"/>
      <c r="DV1" s="209"/>
      <c r="DW1" s="209"/>
      <c r="DX1" s="209"/>
      <c r="DY1" s="258" t="s">
        <v>250</v>
      </c>
      <c r="DZ1" s="258"/>
      <c r="EA1" s="258"/>
      <c r="EB1" s="258"/>
      <c r="EC1" s="258"/>
      <c r="ED1" s="258"/>
      <c r="EE1" s="258"/>
      <c r="EF1" s="258"/>
      <c r="EG1" s="258"/>
    </row>
    <row r="2" spans="1:137" s="10" customFormat="1" ht="15" customHeight="1">
      <c r="C2" s="209"/>
      <c r="D2" s="209"/>
      <c r="E2" s="209"/>
      <c r="F2" s="209"/>
      <c r="G2" s="209"/>
      <c r="H2" s="209"/>
      <c r="I2" s="209"/>
      <c r="J2" s="209"/>
      <c r="K2" s="209"/>
      <c r="L2" s="243" t="s">
        <v>145</v>
      </c>
      <c r="M2" s="244"/>
      <c r="N2" s="244"/>
      <c r="O2" s="244"/>
      <c r="P2" s="244"/>
      <c r="Q2" s="244"/>
      <c r="R2" s="244"/>
      <c r="S2" s="244"/>
      <c r="T2" s="245"/>
      <c r="U2" s="253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5"/>
      <c r="CO2" s="257" t="s">
        <v>251</v>
      </c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58"/>
      <c r="DZ2" s="258"/>
      <c r="EA2" s="258"/>
      <c r="EB2" s="258"/>
      <c r="EC2" s="258"/>
      <c r="ED2" s="258"/>
      <c r="EE2" s="258"/>
      <c r="EF2" s="258"/>
      <c r="EG2" s="258"/>
    </row>
    <row r="3" spans="1:137" s="10" customFormat="1" ht="15" customHeight="1">
      <c r="C3" s="209"/>
      <c r="D3" s="209"/>
      <c r="E3" s="209"/>
      <c r="F3" s="209"/>
      <c r="G3" s="209"/>
      <c r="H3" s="209"/>
      <c r="I3" s="209"/>
      <c r="J3" s="209"/>
      <c r="K3" s="209"/>
      <c r="L3" s="250"/>
      <c r="M3" s="251"/>
      <c r="N3" s="251"/>
      <c r="O3" s="251"/>
      <c r="P3" s="251"/>
      <c r="Q3" s="251"/>
      <c r="R3" s="251"/>
      <c r="S3" s="251"/>
      <c r="T3" s="252"/>
      <c r="U3" s="243" t="s">
        <v>252</v>
      </c>
      <c r="V3" s="244"/>
      <c r="W3" s="244"/>
      <c r="X3" s="244"/>
      <c r="Y3" s="244"/>
      <c r="Z3" s="244"/>
      <c r="AA3" s="244"/>
      <c r="AB3" s="244"/>
      <c r="AC3" s="245"/>
      <c r="AD3" s="243" t="s">
        <v>253</v>
      </c>
      <c r="AE3" s="244"/>
      <c r="AF3" s="244"/>
      <c r="AG3" s="244"/>
      <c r="AH3" s="244"/>
      <c r="AI3" s="244"/>
      <c r="AJ3" s="244"/>
      <c r="AK3" s="244"/>
      <c r="AL3" s="245"/>
      <c r="AM3" s="243" t="s">
        <v>254</v>
      </c>
      <c r="AN3" s="244"/>
      <c r="AO3" s="244"/>
      <c r="AP3" s="244"/>
      <c r="AQ3" s="244"/>
      <c r="AR3" s="244"/>
      <c r="AS3" s="244"/>
      <c r="AT3" s="244"/>
      <c r="AU3" s="245"/>
      <c r="AV3" s="253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5"/>
      <c r="BN3" s="234" t="s">
        <v>255</v>
      </c>
      <c r="BO3" s="235"/>
      <c r="BP3" s="235"/>
      <c r="BQ3" s="235"/>
      <c r="BR3" s="235"/>
      <c r="BS3" s="235"/>
      <c r="BT3" s="235"/>
      <c r="BU3" s="235"/>
      <c r="BV3" s="236"/>
      <c r="BW3" s="234" t="s">
        <v>256</v>
      </c>
      <c r="BX3" s="235"/>
      <c r="BY3" s="235"/>
      <c r="BZ3" s="235"/>
      <c r="CA3" s="235"/>
      <c r="CB3" s="235"/>
      <c r="CC3" s="235"/>
      <c r="CD3" s="235"/>
      <c r="CE3" s="236"/>
      <c r="CF3" s="234" t="s">
        <v>257</v>
      </c>
      <c r="CG3" s="235"/>
      <c r="CH3" s="235"/>
      <c r="CI3" s="235"/>
      <c r="CJ3" s="235"/>
      <c r="CK3" s="235"/>
      <c r="CL3" s="235"/>
      <c r="CM3" s="235"/>
      <c r="CN3" s="236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58"/>
      <c r="DZ3" s="258"/>
      <c r="EA3" s="258"/>
      <c r="EB3" s="258"/>
      <c r="EC3" s="258"/>
      <c r="ED3" s="258"/>
      <c r="EE3" s="258"/>
      <c r="EF3" s="258"/>
      <c r="EG3" s="258"/>
    </row>
    <row r="4" spans="1:137" s="10" customFormat="1" ht="15" customHeight="1">
      <c r="C4" s="209"/>
      <c r="D4" s="209"/>
      <c r="E4" s="209"/>
      <c r="F4" s="209"/>
      <c r="G4" s="209"/>
      <c r="H4" s="209"/>
      <c r="I4" s="209"/>
      <c r="J4" s="209"/>
      <c r="K4" s="209"/>
      <c r="L4" s="250"/>
      <c r="M4" s="251"/>
      <c r="N4" s="251"/>
      <c r="O4" s="251"/>
      <c r="P4" s="251"/>
      <c r="Q4" s="251"/>
      <c r="R4" s="251"/>
      <c r="S4" s="251"/>
      <c r="T4" s="252"/>
      <c r="U4" s="250"/>
      <c r="V4" s="251"/>
      <c r="W4" s="251"/>
      <c r="X4" s="251"/>
      <c r="Y4" s="251"/>
      <c r="Z4" s="251"/>
      <c r="AA4" s="251"/>
      <c r="AB4" s="251"/>
      <c r="AC4" s="252"/>
      <c r="AD4" s="250"/>
      <c r="AE4" s="251"/>
      <c r="AF4" s="251"/>
      <c r="AG4" s="251"/>
      <c r="AH4" s="251"/>
      <c r="AI4" s="251"/>
      <c r="AJ4" s="251"/>
      <c r="AK4" s="251"/>
      <c r="AL4" s="252"/>
      <c r="AM4" s="250"/>
      <c r="AN4" s="251"/>
      <c r="AO4" s="251"/>
      <c r="AP4" s="251"/>
      <c r="AQ4" s="251"/>
      <c r="AR4" s="251"/>
      <c r="AS4" s="251"/>
      <c r="AT4" s="251"/>
      <c r="AU4" s="252"/>
      <c r="AV4" s="243" t="s">
        <v>150</v>
      </c>
      <c r="AW4" s="244"/>
      <c r="AX4" s="244"/>
      <c r="AY4" s="244"/>
      <c r="AZ4" s="244"/>
      <c r="BA4" s="244"/>
      <c r="BB4" s="244"/>
      <c r="BC4" s="244"/>
      <c r="BD4" s="245"/>
      <c r="BE4" s="243" t="s">
        <v>151</v>
      </c>
      <c r="BF4" s="244"/>
      <c r="BG4" s="244"/>
      <c r="BH4" s="244"/>
      <c r="BI4" s="244"/>
      <c r="BJ4" s="244"/>
      <c r="BK4" s="244"/>
      <c r="BL4" s="244"/>
      <c r="BM4" s="245"/>
      <c r="BN4" s="237"/>
      <c r="BO4" s="238"/>
      <c r="BP4" s="238"/>
      <c r="BQ4" s="238"/>
      <c r="BR4" s="238"/>
      <c r="BS4" s="238"/>
      <c r="BT4" s="238"/>
      <c r="BU4" s="238"/>
      <c r="BV4" s="239"/>
      <c r="BW4" s="237"/>
      <c r="BX4" s="238"/>
      <c r="BY4" s="238"/>
      <c r="BZ4" s="238"/>
      <c r="CA4" s="238"/>
      <c r="CB4" s="238"/>
      <c r="CC4" s="238"/>
      <c r="CD4" s="238"/>
      <c r="CE4" s="239"/>
      <c r="CF4" s="237"/>
      <c r="CG4" s="238"/>
      <c r="CH4" s="238"/>
      <c r="CI4" s="238"/>
      <c r="CJ4" s="238"/>
      <c r="CK4" s="238"/>
      <c r="CL4" s="238"/>
      <c r="CM4" s="238"/>
      <c r="CN4" s="239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58"/>
      <c r="DZ4" s="258"/>
      <c r="EA4" s="258"/>
      <c r="EB4" s="258"/>
      <c r="EC4" s="258"/>
      <c r="ED4" s="258"/>
      <c r="EE4" s="258"/>
      <c r="EF4" s="258"/>
      <c r="EG4" s="258"/>
    </row>
    <row r="5" spans="1:137" s="10" customFormat="1" ht="15" customHeight="1">
      <c r="C5" s="209"/>
      <c r="D5" s="209"/>
      <c r="E5" s="209"/>
      <c r="F5" s="209"/>
      <c r="G5" s="209"/>
      <c r="H5" s="209"/>
      <c r="I5" s="209"/>
      <c r="J5" s="209"/>
      <c r="K5" s="209"/>
      <c r="L5" s="250"/>
      <c r="M5" s="251"/>
      <c r="N5" s="251"/>
      <c r="O5" s="251"/>
      <c r="P5" s="251"/>
      <c r="Q5" s="251"/>
      <c r="R5" s="251"/>
      <c r="S5" s="251"/>
      <c r="T5" s="252"/>
      <c r="U5" s="246"/>
      <c r="V5" s="247"/>
      <c r="W5" s="247"/>
      <c r="X5" s="247"/>
      <c r="Y5" s="247"/>
      <c r="Z5" s="247"/>
      <c r="AA5" s="247"/>
      <c r="AB5" s="247"/>
      <c r="AC5" s="248"/>
      <c r="AD5" s="246"/>
      <c r="AE5" s="247"/>
      <c r="AF5" s="247"/>
      <c r="AG5" s="247"/>
      <c r="AH5" s="247"/>
      <c r="AI5" s="247"/>
      <c r="AJ5" s="247"/>
      <c r="AK5" s="247"/>
      <c r="AL5" s="248"/>
      <c r="AM5" s="246"/>
      <c r="AN5" s="247"/>
      <c r="AO5" s="247"/>
      <c r="AP5" s="247"/>
      <c r="AQ5" s="247"/>
      <c r="AR5" s="247"/>
      <c r="AS5" s="247"/>
      <c r="AT5" s="247"/>
      <c r="AU5" s="248"/>
      <c r="AV5" s="246"/>
      <c r="AW5" s="247"/>
      <c r="AX5" s="247"/>
      <c r="AY5" s="247"/>
      <c r="AZ5" s="247"/>
      <c r="BA5" s="247"/>
      <c r="BB5" s="247"/>
      <c r="BC5" s="247"/>
      <c r="BD5" s="248"/>
      <c r="BE5" s="246"/>
      <c r="BF5" s="247"/>
      <c r="BG5" s="247"/>
      <c r="BH5" s="247"/>
      <c r="BI5" s="247"/>
      <c r="BJ5" s="247"/>
      <c r="BK5" s="247"/>
      <c r="BL5" s="247"/>
      <c r="BM5" s="248"/>
      <c r="BN5" s="240"/>
      <c r="BO5" s="241"/>
      <c r="BP5" s="241"/>
      <c r="BQ5" s="241"/>
      <c r="BR5" s="241"/>
      <c r="BS5" s="241"/>
      <c r="BT5" s="241"/>
      <c r="BU5" s="241"/>
      <c r="BV5" s="242"/>
      <c r="BW5" s="240"/>
      <c r="BX5" s="241"/>
      <c r="BY5" s="241"/>
      <c r="BZ5" s="241"/>
      <c r="CA5" s="241"/>
      <c r="CB5" s="241"/>
      <c r="CC5" s="241"/>
      <c r="CD5" s="241"/>
      <c r="CE5" s="242"/>
      <c r="CF5" s="240"/>
      <c r="CG5" s="241"/>
      <c r="CH5" s="241"/>
      <c r="CI5" s="241"/>
      <c r="CJ5" s="241"/>
      <c r="CK5" s="241"/>
      <c r="CL5" s="241"/>
      <c r="CM5" s="241"/>
      <c r="CN5" s="242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58"/>
      <c r="DZ5" s="258"/>
      <c r="EA5" s="258"/>
      <c r="EB5" s="258"/>
      <c r="EC5" s="258"/>
      <c r="ED5" s="258"/>
      <c r="EE5" s="258"/>
      <c r="EF5" s="258"/>
      <c r="EG5" s="258"/>
    </row>
    <row r="6" spans="1:137" s="5" customFormat="1" ht="14.4">
      <c r="C6" s="233" t="s">
        <v>134</v>
      </c>
      <c r="D6" s="233"/>
      <c r="E6" s="233"/>
      <c r="F6" s="233"/>
      <c r="G6" s="233"/>
      <c r="H6" s="233" t="s">
        <v>135</v>
      </c>
      <c r="I6" s="233"/>
      <c r="J6" s="233"/>
      <c r="K6" s="233"/>
      <c r="L6" s="246"/>
      <c r="M6" s="247"/>
      <c r="N6" s="247"/>
      <c r="O6" s="247"/>
      <c r="P6" s="247"/>
      <c r="Q6" s="247"/>
      <c r="R6" s="247"/>
      <c r="S6" s="247"/>
      <c r="T6" s="248"/>
      <c r="U6" s="233" t="s">
        <v>134</v>
      </c>
      <c r="V6" s="233"/>
      <c r="W6" s="233"/>
      <c r="X6" s="233"/>
      <c r="Y6" s="233"/>
      <c r="Z6" s="233" t="s">
        <v>135</v>
      </c>
      <c r="AA6" s="233"/>
      <c r="AB6" s="233"/>
      <c r="AC6" s="233"/>
      <c r="AD6" s="233" t="s">
        <v>134</v>
      </c>
      <c r="AE6" s="233"/>
      <c r="AF6" s="233"/>
      <c r="AG6" s="233"/>
      <c r="AH6" s="233"/>
      <c r="AI6" s="233" t="s">
        <v>135</v>
      </c>
      <c r="AJ6" s="233"/>
      <c r="AK6" s="233"/>
      <c r="AL6" s="233"/>
      <c r="AM6" s="233" t="s">
        <v>134</v>
      </c>
      <c r="AN6" s="233"/>
      <c r="AO6" s="233"/>
      <c r="AP6" s="233"/>
      <c r="AQ6" s="233"/>
      <c r="AR6" s="233" t="s">
        <v>135</v>
      </c>
      <c r="AS6" s="233"/>
      <c r="AT6" s="233"/>
      <c r="AU6" s="233"/>
      <c r="AV6" s="233" t="s">
        <v>134</v>
      </c>
      <c r="AW6" s="233"/>
      <c r="AX6" s="233"/>
      <c r="AY6" s="233"/>
      <c r="AZ6" s="233"/>
      <c r="BA6" s="233" t="s">
        <v>135</v>
      </c>
      <c r="BB6" s="233"/>
      <c r="BC6" s="233"/>
      <c r="BD6" s="233"/>
      <c r="BE6" s="233" t="s">
        <v>134</v>
      </c>
      <c r="BF6" s="233"/>
      <c r="BG6" s="233"/>
      <c r="BH6" s="233"/>
      <c r="BI6" s="233"/>
      <c r="BJ6" s="233" t="s">
        <v>135</v>
      </c>
      <c r="BK6" s="233"/>
      <c r="BL6" s="233"/>
      <c r="BM6" s="233"/>
      <c r="BN6" s="233" t="s">
        <v>134</v>
      </c>
      <c r="BO6" s="233"/>
      <c r="BP6" s="233"/>
      <c r="BQ6" s="233"/>
      <c r="BR6" s="233"/>
      <c r="BS6" s="249" t="s">
        <v>135</v>
      </c>
      <c r="BT6" s="249"/>
      <c r="BU6" s="249"/>
      <c r="BV6" s="249"/>
      <c r="BW6" s="233" t="s">
        <v>134</v>
      </c>
      <c r="BX6" s="233"/>
      <c r="BY6" s="233"/>
      <c r="BZ6" s="233"/>
      <c r="CA6" s="233"/>
      <c r="CB6" s="233" t="s">
        <v>135</v>
      </c>
      <c r="CC6" s="233"/>
      <c r="CD6" s="233"/>
      <c r="CE6" s="233"/>
      <c r="CF6" s="233" t="s">
        <v>134</v>
      </c>
      <c r="CG6" s="233"/>
      <c r="CH6" s="233"/>
      <c r="CI6" s="233"/>
      <c r="CJ6" s="233"/>
      <c r="CK6" s="233" t="s">
        <v>135</v>
      </c>
      <c r="CL6" s="233"/>
      <c r="CM6" s="233"/>
      <c r="CN6" s="233"/>
      <c r="CO6" s="233" t="s">
        <v>134</v>
      </c>
      <c r="CP6" s="233"/>
      <c r="CQ6" s="233"/>
      <c r="CR6" s="233"/>
      <c r="CS6" s="233"/>
      <c r="CT6" s="233" t="s">
        <v>135</v>
      </c>
      <c r="CU6" s="233"/>
      <c r="CV6" s="233"/>
      <c r="CW6" s="233"/>
      <c r="CX6" s="233" t="s">
        <v>134</v>
      </c>
      <c r="CY6" s="233"/>
      <c r="CZ6" s="233"/>
      <c r="DA6" s="233"/>
      <c r="DB6" s="233"/>
      <c r="DC6" s="233" t="s">
        <v>135</v>
      </c>
      <c r="DD6" s="233"/>
      <c r="DE6" s="233"/>
      <c r="DF6" s="233"/>
      <c r="DG6" s="233" t="s">
        <v>134</v>
      </c>
      <c r="DH6" s="233"/>
      <c r="DI6" s="233"/>
      <c r="DJ6" s="233"/>
      <c r="DK6" s="233"/>
      <c r="DL6" s="233" t="s">
        <v>135</v>
      </c>
      <c r="DM6" s="233"/>
      <c r="DN6" s="233"/>
      <c r="DO6" s="233"/>
      <c r="DP6" s="233" t="s">
        <v>134</v>
      </c>
      <c r="DQ6" s="233"/>
      <c r="DR6" s="233"/>
      <c r="DS6" s="233"/>
      <c r="DT6" s="233"/>
      <c r="DU6" s="233" t="s">
        <v>135</v>
      </c>
      <c r="DV6" s="233"/>
      <c r="DW6" s="233"/>
      <c r="DX6" s="233"/>
      <c r="DY6" s="256" t="s">
        <v>134</v>
      </c>
      <c r="DZ6" s="256"/>
      <c r="EA6" s="256"/>
      <c r="EB6" s="256"/>
      <c r="EC6" s="256"/>
      <c r="ED6" s="256" t="s">
        <v>135</v>
      </c>
      <c r="EE6" s="256"/>
      <c r="EF6" s="256"/>
      <c r="EG6" s="256"/>
    </row>
    <row r="7" spans="1:137" s="5" customFormat="1" ht="27" customHeight="1" thickBot="1">
      <c r="A7" s="21"/>
      <c r="B7" s="21"/>
      <c r="C7" s="22" t="s">
        <v>43</v>
      </c>
      <c r="D7" s="22" t="s">
        <v>44</v>
      </c>
      <c r="E7" s="22" t="s">
        <v>45</v>
      </c>
      <c r="F7" s="65" t="s">
        <v>235</v>
      </c>
      <c r="G7" s="65" t="s">
        <v>236</v>
      </c>
      <c r="H7" s="22" t="s">
        <v>43</v>
      </c>
      <c r="I7" s="22" t="s">
        <v>44</v>
      </c>
      <c r="J7" s="22" t="s">
        <v>45</v>
      </c>
      <c r="K7" s="65" t="s">
        <v>248</v>
      </c>
      <c r="L7" s="22" t="s">
        <v>43</v>
      </c>
      <c r="M7" s="22" t="s">
        <v>44</v>
      </c>
      <c r="N7" s="22" t="s">
        <v>45</v>
      </c>
      <c r="O7" s="65" t="s">
        <v>235</v>
      </c>
      <c r="P7" s="65" t="s">
        <v>236</v>
      </c>
      <c r="Q7" s="22" t="s">
        <v>43</v>
      </c>
      <c r="R7" s="22" t="s">
        <v>44</v>
      </c>
      <c r="S7" s="22" t="s">
        <v>45</v>
      </c>
      <c r="T7" s="65" t="s">
        <v>248</v>
      </c>
      <c r="U7" s="22" t="s">
        <v>43</v>
      </c>
      <c r="V7" s="22" t="s">
        <v>44</v>
      </c>
      <c r="W7" s="22" t="s">
        <v>45</v>
      </c>
      <c r="X7" s="65" t="s">
        <v>235</v>
      </c>
      <c r="Y7" s="65" t="s">
        <v>236</v>
      </c>
      <c r="Z7" s="22" t="s">
        <v>43</v>
      </c>
      <c r="AA7" s="22" t="s">
        <v>44</v>
      </c>
      <c r="AB7" s="22" t="s">
        <v>45</v>
      </c>
      <c r="AC7" s="65" t="s">
        <v>248</v>
      </c>
      <c r="AD7" s="22" t="s">
        <v>43</v>
      </c>
      <c r="AE7" s="22" t="s">
        <v>44</v>
      </c>
      <c r="AF7" s="22" t="s">
        <v>45</v>
      </c>
      <c r="AG7" s="65" t="s">
        <v>235</v>
      </c>
      <c r="AH7" s="65" t="s">
        <v>236</v>
      </c>
      <c r="AI7" s="22" t="s">
        <v>43</v>
      </c>
      <c r="AJ7" s="22" t="s">
        <v>44</v>
      </c>
      <c r="AK7" s="22" t="s">
        <v>45</v>
      </c>
      <c r="AL7" s="65" t="s">
        <v>248</v>
      </c>
      <c r="AM7" s="22" t="s">
        <v>43</v>
      </c>
      <c r="AN7" s="22" t="s">
        <v>44</v>
      </c>
      <c r="AO7" s="22" t="s">
        <v>45</v>
      </c>
      <c r="AP7" s="65" t="s">
        <v>235</v>
      </c>
      <c r="AQ7" s="65" t="s">
        <v>236</v>
      </c>
      <c r="AR7" s="22" t="s">
        <v>43</v>
      </c>
      <c r="AS7" s="22" t="s">
        <v>44</v>
      </c>
      <c r="AT7" s="22" t="s">
        <v>45</v>
      </c>
      <c r="AU7" s="65" t="s">
        <v>248</v>
      </c>
      <c r="AV7" s="22" t="s">
        <v>43</v>
      </c>
      <c r="AW7" s="22" t="s">
        <v>44</v>
      </c>
      <c r="AX7" s="22" t="s">
        <v>45</v>
      </c>
      <c r="AY7" s="65" t="s">
        <v>235</v>
      </c>
      <c r="AZ7" s="65" t="s">
        <v>236</v>
      </c>
      <c r="BA7" s="22" t="s">
        <v>43</v>
      </c>
      <c r="BB7" s="22" t="s">
        <v>44</v>
      </c>
      <c r="BC7" s="22" t="s">
        <v>45</v>
      </c>
      <c r="BD7" s="65" t="s">
        <v>248</v>
      </c>
      <c r="BE7" s="22" t="s">
        <v>43</v>
      </c>
      <c r="BF7" s="22" t="s">
        <v>44</v>
      </c>
      <c r="BG7" s="22" t="s">
        <v>45</v>
      </c>
      <c r="BH7" s="65" t="s">
        <v>235</v>
      </c>
      <c r="BI7" s="65" t="s">
        <v>236</v>
      </c>
      <c r="BJ7" s="22" t="s">
        <v>43</v>
      </c>
      <c r="BK7" s="22" t="s">
        <v>44</v>
      </c>
      <c r="BL7" s="22" t="s">
        <v>45</v>
      </c>
      <c r="BM7" s="65" t="s">
        <v>248</v>
      </c>
      <c r="BN7" s="22" t="s">
        <v>43</v>
      </c>
      <c r="BO7" s="22" t="s">
        <v>44</v>
      </c>
      <c r="BP7" s="22" t="s">
        <v>45</v>
      </c>
      <c r="BQ7" s="65" t="s">
        <v>235</v>
      </c>
      <c r="BR7" s="65" t="s">
        <v>236</v>
      </c>
      <c r="BS7" s="22" t="s">
        <v>43</v>
      </c>
      <c r="BT7" s="22" t="s">
        <v>44</v>
      </c>
      <c r="BU7" s="22" t="s">
        <v>45</v>
      </c>
      <c r="BV7" s="65" t="s">
        <v>248</v>
      </c>
      <c r="BW7" s="22" t="s">
        <v>43</v>
      </c>
      <c r="BX7" s="22" t="s">
        <v>44</v>
      </c>
      <c r="BY7" s="22" t="s">
        <v>45</v>
      </c>
      <c r="BZ7" s="65" t="s">
        <v>235</v>
      </c>
      <c r="CA7" s="65" t="s">
        <v>236</v>
      </c>
      <c r="CB7" s="22" t="s">
        <v>43</v>
      </c>
      <c r="CC7" s="22" t="s">
        <v>44</v>
      </c>
      <c r="CD7" s="22" t="s">
        <v>45</v>
      </c>
      <c r="CE7" s="65" t="s">
        <v>248</v>
      </c>
      <c r="CF7" s="22" t="s">
        <v>43</v>
      </c>
      <c r="CG7" s="22" t="s">
        <v>44</v>
      </c>
      <c r="CH7" s="22" t="s">
        <v>45</v>
      </c>
      <c r="CI7" s="65" t="s">
        <v>235</v>
      </c>
      <c r="CJ7" s="65" t="s">
        <v>236</v>
      </c>
      <c r="CK7" s="22" t="s">
        <v>43</v>
      </c>
      <c r="CL7" s="22" t="s">
        <v>44</v>
      </c>
      <c r="CM7" s="22" t="s">
        <v>45</v>
      </c>
      <c r="CN7" s="65" t="s">
        <v>248</v>
      </c>
      <c r="CO7" s="22" t="s">
        <v>43</v>
      </c>
      <c r="CP7" s="22" t="s">
        <v>44</v>
      </c>
      <c r="CQ7" s="22" t="s">
        <v>45</v>
      </c>
      <c r="CR7" s="65" t="s">
        <v>235</v>
      </c>
      <c r="CS7" s="65" t="s">
        <v>236</v>
      </c>
      <c r="CT7" s="22" t="s">
        <v>43</v>
      </c>
      <c r="CU7" s="22" t="s">
        <v>44</v>
      </c>
      <c r="CV7" s="22" t="s">
        <v>45</v>
      </c>
      <c r="CW7" s="65" t="s">
        <v>248</v>
      </c>
      <c r="CX7" s="22" t="s">
        <v>43</v>
      </c>
      <c r="CY7" s="22" t="s">
        <v>44</v>
      </c>
      <c r="CZ7" s="22" t="s">
        <v>45</v>
      </c>
      <c r="DA7" s="64" t="s">
        <v>235</v>
      </c>
      <c r="DB7" s="65" t="s">
        <v>236</v>
      </c>
      <c r="DC7" s="63" t="s">
        <v>43</v>
      </c>
      <c r="DD7" s="22" t="s">
        <v>44</v>
      </c>
      <c r="DE7" s="22" t="s">
        <v>45</v>
      </c>
      <c r="DF7" s="65" t="s">
        <v>248</v>
      </c>
      <c r="DG7" s="22" t="s">
        <v>43</v>
      </c>
      <c r="DH7" s="22" t="s">
        <v>44</v>
      </c>
      <c r="DI7" s="22" t="s">
        <v>45</v>
      </c>
      <c r="DJ7" s="65" t="s">
        <v>235</v>
      </c>
      <c r="DK7" s="65" t="s">
        <v>236</v>
      </c>
      <c r="DL7" s="22" t="s">
        <v>43</v>
      </c>
      <c r="DM7" s="22" t="s">
        <v>44</v>
      </c>
      <c r="DN7" s="22" t="s">
        <v>45</v>
      </c>
      <c r="DO7" s="65" t="s">
        <v>248</v>
      </c>
      <c r="DP7" s="22" t="s">
        <v>43</v>
      </c>
      <c r="DQ7" s="22" t="s">
        <v>44</v>
      </c>
      <c r="DR7" s="22" t="s">
        <v>45</v>
      </c>
      <c r="DS7" s="65" t="s">
        <v>235</v>
      </c>
      <c r="DT7" s="65" t="s">
        <v>236</v>
      </c>
      <c r="DU7" s="22" t="s">
        <v>43</v>
      </c>
      <c r="DV7" s="22" t="s">
        <v>44</v>
      </c>
      <c r="DW7" s="22" t="s">
        <v>45</v>
      </c>
      <c r="DX7" s="65" t="s">
        <v>248</v>
      </c>
      <c r="DY7" s="22" t="s">
        <v>43</v>
      </c>
      <c r="DZ7" s="22" t="s">
        <v>44</v>
      </c>
      <c r="EA7" s="22" t="s">
        <v>45</v>
      </c>
      <c r="EB7" s="65" t="s">
        <v>235</v>
      </c>
      <c r="EC7" s="65" t="s">
        <v>236</v>
      </c>
      <c r="ED7" s="22" t="s">
        <v>43</v>
      </c>
      <c r="EE7" s="22" t="s">
        <v>44</v>
      </c>
      <c r="EF7" s="22" t="s">
        <v>45</v>
      </c>
      <c r="EG7" s="66" t="s">
        <v>248</v>
      </c>
    </row>
    <row r="8" spans="1:137" ht="15" customHeight="1">
      <c r="A8" s="49" t="str">
        <f>T("271004")</f>
        <v>271004</v>
      </c>
      <c r="B8" s="49" t="s">
        <v>34</v>
      </c>
      <c r="C8" s="68">
        <v>91982008</v>
      </c>
      <c r="D8" s="68">
        <v>432251</v>
      </c>
      <c r="E8" s="68">
        <v>92414259</v>
      </c>
      <c r="F8" s="68">
        <v>0</v>
      </c>
      <c r="G8" s="68">
        <v>0</v>
      </c>
      <c r="H8" s="68">
        <v>91802599</v>
      </c>
      <c r="I8" s="68">
        <v>232265</v>
      </c>
      <c r="J8" s="68">
        <v>92034864</v>
      </c>
      <c r="K8" s="68">
        <v>0</v>
      </c>
      <c r="L8" s="68">
        <v>91982008</v>
      </c>
      <c r="M8" s="68">
        <v>432251</v>
      </c>
      <c r="N8" s="68">
        <v>92414259</v>
      </c>
      <c r="O8" s="68">
        <v>0</v>
      </c>
      <c r="P8" s="68">
        <v>0</v>
      </c>
      <c r="Q8" s="68">
        <v>91802599</v>
      </c>
      <c r="R8" s="68">
        <v>232265</v>
      </c>
      <c r="S8" s="68">
        <v>92034864</v>
      </c>
      <c r="T8" s="68">
        <v>0</v>
      </c>
      <c r="U8" s="68">
        <v>203981</v>
      </c>
      <c r="V8" s="68">
        <v>2987</v>
      </c>
      <c r="W8" s="68">
        <v>206968</v>
      </c>
      <c r="X8" s="68">
        <v>0</v>
      </c>
      <c r="Y8" s="68">
        <v>0</v>
      </c>
      <c r="Z8" s="68">
        <v>203727</v>
      </c>
      <c r="AA8" s="68">
        <v>2987</v>
      </c>
      <c r="AB8" s="68">
        <v>206714</v>
      </c>
      <c r="AC8" s="68">
        <v>0</v>
      </c>
      <c r="AD8" s="68">
        <v>28670390</v>
      </c>
      <c r="AE8" s="68">
        <v>115855</v>
      </c>
      <c r="AF8" s="68">
        <v>28786245</v>
      </c>
      <c r="AG8" s="68">
        <v>0</v>
      </c>
      <c r="AH8" s="68">
        <v>0</v>
      </c>
      <c r="AI8" s="68">
        <v>28638598</v>
      </c>
      <c r="AJ8" s="68">
        <v>73760</v>
      </c>
      <c r="AK8" s="68">
        <v>28712358</v>
      </c>
      <c r="AL8" s="68">
        <v>0</v>
      </c>
      <c r="AM8" s="68">
        <v>63107637</v>
      </c>
      <c r="AN8" s="68">
        <v>313409</v>
      </c>
      <c r="AO8" s="68">
        <v>63421046</v>
      </c>
      <c r="AP8" s="68">
        <v>0</v>
      </c>
      <c r="AQ8" s="68">
        <v>0</v>
      </c>
      <c r="AR8" s="68">
        <v>62960274</v>
      </c>
      <c r="AS8" s="68">
        <v>155518</v>
      </c>
      <c r="AT8" s="68">
        <v>63115792</v>
      </c>
      <c r="AU8" s="68">
        <v>0</v>
      </c>
      <c r="AV8" s="68">
        <v>30168880</v>
      </c>
      <c r="AW8" s="68">
        <v>150661</v>
      </c>
      <c r="AX8" s="68">
        <v>30319541</v>
      </c>
      <c r="AY8" s="68">
        <v>0</v>
      </c>
      <c r="AZ8" s="68">
        <v>0</v>
      </c>
      <c r="BA8" s="68">
        <v>30098116</v>
      </c>
      <c r="BB8" s="68">
        <v>74760</v>
      </c>
      <c r="BC8" s="68">
        <v>30172876</v>
      </c>
      <c r="BD8" s="68">
        <v>0</v>
      </c>
      <c r="BE8" s="68">
        <v>32938757</v>
      </c>
      <c r="BF8" s="68">
        <v>162748</v>
      </c>
      <c r="BG8" s="72">
        <v>33101505</v>
      </c>
      <c r="BH8" s="72">
        <v>0</v>
      </c>
      <c r="BI8" s="72">
        <v>0</v>
      </c>
      <c r="BJ8" s="72">
        <v>32862158</v>
      </c>
      <c r="BK8" s="72">
        <v>80758</v>
      </c>
      <c r="BL8" s="72">
        <v>32942916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72">
        <v>0</v>
      </c>
      <c r="CP8" s="72">
        <v>0</v>
      </c>
      <c r="CQ8" s="72">
        <v>0</v>
      </c>
      <c r="CR8" s="72">
        <v>0</v>
      </c>
      <c r="CS8" s="72">
        <v>0</v>
      </c>
      <c r="CT8" s="72">
        <v>0</v>
      </c>
      <c r="CU8" s="72">
        <v>0</v>
      </c>
      <c r="CV8" s="72">
        <v>0</v>
      </c>
      <c r="CW8" s="72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72">
        <v>786984868</v>
      </c>
      <c r="DH8" s="72">
        <v>9396599</v>
      </c>
      <c r="DI8" s="72">
        <v>796523266</v>
      </c>
      <c r="DJ8" s="72">
        <v>23856515</v>
      </c>
      <c r="DK8" s="72">
        <v>0</v>
      </c>
      <c r="DL8" s="72">
        <v>782708707</v>
      </c>
      <c r="DM8" s="72">
        <v>3095074</v>
      </c>
      <c r="DN8" s="72">
        <v>785945580</v>
      </c>
      <c r="DO8" s="72">
        <v>23784945</v>
      </c>
      <c r="DP8" s="72">
        <v>0</v>
      </c>
      <c r="DQ8" s="72">
        <v>0</v>
      </c>
      <c r="DR8" s="72">
        <v>0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4">
        <v>57277313</v>
      </c>
      <c r="DZ8" s="74">
        <v>9534682</v>
      </c>
      <c r="EA8" s="74">
        <v>66811995</v>
      </c>
      <c r="EB8" s="74">
        <v>0</v>
      </c>
      <c r="EC8" s="74">
        <v>0</v>
      </c>
      <c r="ED8" s="74">
        <v>52380571</v>
      </c>
      <c r="EE8" s="74">
        <v>2354389</v>
      </c>
      <c r="EF8" s="74">
        <v>54734960</v>
      </c>
      <c r="EG8" s="74">
        <v>0</v>
      </c>
    </row>
    <row r="9" spans="1:137" ht="15" customHeight="1">
      <c r="A9" s="51" t="str">
        <f>T("272019")</f>
        <v>272019</v>
      </c>
      <c r="B9" s="51" t="s">
        <v>35</v>
      </c>
      <c r="C9" s="69">
        <v>15927290</v>
      </c>
      <c r="D9" s="69">
        <v>144881</v>
      </c>
      <c r="E9" s="69">
        <v>16072171</v>
      </c>
      <c r="F9" s="69">
        <v>0</v>
      </c>
      <c r="G9" s="69">
        <v>0</v>
      </c>
      <c r="H9" s="69">
        <v>15842899</v>
      </c>
      <c r="I9" s="69">
        <v>82417</v>
      </c>
      <c r="J9" s="69">
        <v>15925316</v>
      </c>
      <c r="K9" s="69">
        <v>0</v>
      </c>
      <c r="L9" s="69">
        <v>15927290</v>
      </c>
      <c r="M9" s="69">
        <v>144881</v>
      </c>
      <c r="N9" s="69">
        <v>16072171</v>
      </c>
      <c r="O9" s="69">
        <v>0</v>
      </c>
      <c r="P9" s="69">
        <v>0</v>
      </c>
      <c r="Q9" s="69">
        <v>15842899</v>
      </c>
      <c r="R9" s="69">
        <v>82417</v>
      </c>
      <c r="S9" s="69">
        <v>15925316</v>
      </c>
      <c r="T9" s="69">
        <v>0</v>
      </c>
      <c r="U9" s="69">
        <v>358</v>
      </c>
      <c r="V9" s="69">
        <v>0</v>
      </c>
      <c r="W9" s="69">
        <v>358</v>
      </c>
      <c r="X9" s="69">
        <v>0</v>
      </c>
      <c r="Y9" s="69">
        <v>0</v>
      </c>
      <c r="Z9" s="69">
        <v>358</v>
      </c>
      <c r="AA9" s="69">
        <v>0</v>
      </c>
      <c r="AB9" s="69">
        <v>358</v>
      </c>
      <c r="AC9" s="69">
        <v>0</v>
      </c>
      <c r="AD9" s="69">
        <v>4902955</v>
      </c>
      <c r="AE9" s="69">
        <v>36185</v>
      </c>
      <c r="AF9" s="69">
        <v>4939140</v>
      </c>
      <c r="AG9" s="69">
        <v>0</v>
      </c>
      <c r="AH9" s="69">
        <v>0</v>
      </c>
      <c r="AI9" s="69">
        <v>4884684</v>
      </c>
      <c r="AJ9" s="69">
        <v>25500</v>
      </c>
      <c r="AK9" s="69">
        <v>4910184</v>
      </c>
      <c r="AL9" s="69">
        <v>0</v>
      </c>
      <c r="AM9" s="69">
        <v>11023977</v>
      </c>
      <c r="AN9" s="69">
        <v>108696</v>
      </c>
      <c r="AO9" s="69">
        <v>11132673</v>
      </c>
      <c r="AP9" s="69">
        <v>0</v>
      </c>
      <c r="AQ9" s="69">
        <v>0</v>
      </c>
      <c r="AR9" s="69">
        <v>10957857</v>
      </c>
      <c r="AS9" s="69">
        <v>56917</v>
      </c>
      <c r="AT9" s="69">
        <v>11014774</v>
      </c>
      <c r="AU9" s="69">
        <v>0</v>
      </c>
      <c r="AV9" s="69">
        <v>5910497</v>
      </c>
      <c r="AW9" s="69">
        <v>58815</v>
      </c>
      <c r="AX9" s="69">
        <v>5969312</v>
      </c>
      <c r="AY9" s="69">
        <v>0</v>
      </c>
      <c r="AZ9" s="69">
        <v>0</v>
      </c>
      <c r="BA9" s="69">
        <v>5875164</v>
      </c>
      <c r="BB9" s="69">
        <v>30797</v>
      </c>
      <c r="BC9" s="69">
        <v>5905961</v>
      </c>
      <c r="BD9" s="69">
        <v>0</v>
      </c>
      <c r="BE9" s="69">
        <v>5113480</v>
      </c>
      <c r="BF9" s="69">
        <v>49881</v>
      </c>
      <c r="BG9" s="73">
        <v>5163361</v>
      </c>
      <c r="BH9" s="73">
        <v>0</v>
      </c>
      <c r="BI9" s="73">
        <v>0</v>
      </c>
      <c r="BJ9" s="73">
        <v>5082693</v>
      </c>
      <c r="BK9" s="73">
        <v>26120</v>
      </c>
      <c r="BL9" s="73">
        <v>5108813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3">
        <v>0</v>
      </c>
      <c r="CV9" s="73">
        <v>0</v>
      </c>
      <c r="CW9" s="73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73">
        <v>156465703</v>
      </c>
      <c r="DH9" s="73">
        <v>1914697</v>
      </c>
      <c r="DI9" s="73">
        <v>158465669</v>
      </c>
      <c r="DJ9" s="73">
        <v>2362798</v>
      </c>
      <c r="DK9" s="73">
        <v>0</v>
      </c>
      <c r="DL9" s="73">
        <v>155478286</v>
      </c>
      <c r="DM9" s="73">
        <v>793332</v>
      </c>
      <c r="DN9" s="73">
        <v>156356887</v>
      </c>
      <c r="DO9" s="73">
        <v>2355710</v>
      </c>
      <c r="DP9" s="73">
        <v>0</v>
      </c>
      <c r="DQ9" s="73">
        <v>0</v>
      </c>
      <c r="DR9" s="73">
        <v>0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5">
        <v>15209427</v>
      </c>
      <c r="DZ9" s="75">
        <v>3155914</v>
      </c>
      <c r="EA9" s="75">
        <v>18365341</v>
      </c>
      <c r="EB9" s="75">
        <v>0</v>
      </c>
      <c r="EC9" s="75">
        <v>0</v>
      </c>
      <c r="ED9" s="75">
        <v>14432779</v>
      </c>
      <c r="EE9" s="75">
        <v>546409</v>
      </c>
      <c r="EF9" s="75">
        <v>14979188</v>
      </c>
      <c r="EG9" s="75">
        <v>0</v>
      </c>
    </row>
    <row r="10" spans="1:137" s="53" customFormat="1" ht="15" customHeight="1">
      <c r="A10" s="51" t="str">
        <f>T("272027")</f>
        <v>272027</v>
      </c>
      <c r="B10" s="51" t="s">
        <v>41</v>
      </c>
      <c r="C10" s="69">
        <v>2005036</v>
      </c>
      <c r="D10" s="69">
        <v>16837</v>
      </c>
      <c r="E10" s="69">
        <v>2021873</v>
      </c>
      <c r="F10" s="69">
        <v>0</v>
      </c>
      <c r="G10" s="69">
        <v>0</v>
      </c>
      <c r="H10" s="69">
        <v>1995907</v>
      </c>
      <c r="I10" s="69">
        <v>9967</v>
      </c>
      <c r="J10" s="69">
        <v>2005874</v>
      </c>
      <c r="K10" s="69">
        <v>0</v>
      </c>
      <c r="L10" s="69">
        <v>2005036</v>
      </c>
      <c r="M10" s="69">
        <v>16837</v>
      </c>
      <c r="N10" s="69">
        <v>2021873</v>
      </c>
      <c r="O10" s="69">
        <v>0</v>
      </c>
      <c r="P10" s="69">
        <v>0</v>
      </c>
      <c r="Q10" s="69">
        <v>1995907</v>
      </c>
      <c r="R10" s="69">
        <v>9967</v>
      </c>
      <c r="S10" s="69">
        <v>2005874</v>
      </c>
      <c r="T10" s="69">
        <v>0</v>
      </c>
      <c r="U10" s="69">
        <v>1926</v>
      </c>
      <c r="V10" s="69">
        <v>0</v>
      </c>
      <c r="W10" s="69">
        <v>1926</v>
      </c>
      <c r="X10" s="69">
        <v>0</v>
      </c>
      <c r="Y10" s="69">
        <v>0</v>
      </c>
      <c r="Z10" s="69">
        <v>1926</v>
      </c>
      <c r="AA10" s="69">
        <v>0</v>
      </c>
      <c r="AB10" s="69">
        <v>1926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2003110</v>
      </c>
      <c r="AN10" s="69">
        <v>16837</v>
      </c>
      <c r="AO10" s="69">
        <v>2019947</v>
      </c>
      <c r="AP10" s="69">
        <v>0</v>
      </c>
      <c r="AQ10" s="69">
        <v>0</v>
      </c>
      <c r="AR10" s="69">
        <v>1993981</v>
      </c>
      <c r="AS10" s="69">
        <v>9967</v>
      </c>
      <c r="AT10" s="69">
        <v>2003948</v>
      </c>
      <c r="AU10" s="69">
        <v>0</v>
      </c>
      <c r="AV10" s="69">
        <v>1090864</v>
      </c>
      <c r="AW10" s="69">
        <v>9350</v>
      </c>
      <c r="AX10" s="69">
        <v>1100214</v>
      </c>
      <c r="AY10" s="69">
        <v>0</v>
      </c>
      <c r="AZ10" s="69">
        <v>0</v>
      </c>
      <c r="BA10" s="69">
        <v>1107259</v>
      </c>
      <c r="BB10" s="69">
        <v>5535</v>
      </c>
      <c r="BC10" s="69">
        <v>1112794</v>
      </c>
      <c r="BD10" s="69">
        <v>0</v>
      </c>
      <c r="BE10" s="69">
        <v>912246</v>
      </c>
      <c r="BF10" s="69">
        <v>7487</v>
      </c>
      <c r="BG10" s="73">
        <v>919733</v>
      </c>
      <c r="BH10" s="73">
        <v>0</v>
      </c>
      <c r="BI10" s="73">
        <v>0</v>
      </c>
      <c r="BJ10" s="73">
        <v>886722</v>
      </c>
      <c r="BK10" s="73">
        <v>4432</v>
      </c>
      <c r="BL10" s="73">
        <v>891154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73">
        <v>25298428</v>
      </c>
      <c r="DH10" s="73">
        <v>271645</v>
      </c>
      <c r="DI10" s="73">
        <v>25595691</v>
      </c>
      <c r="DJ10" s="73">
        <v>180682</v>
      </c>
      <c r="DK10" s="73">
        <v>0</v>
      </c>
      <c r="DL10" s="73">
        <v>25158678</v>
      </c>
      <c r="DM10" s="73">
        <v>145569</v>
      </c>
      <c r="DN10" s="73">
        <v>25329865</v>
      </c>
      <c r="DO10" s="73">
        <v>180682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5">
        <v>4025678</v>
      </c>
      <c r="DZ10" s="75">
        <v>843149</v>
      </c>
      <c r="EA10" s="75">
        <v>4868827</v>
      </c>
      <c r="EB10" s="75">
        <v>0</v>
      </c>
      <c r="EC10" s="75">
        <v>0</v>
      </c>
      <c r="ED10" s="75">
        <v>3790337</v>
      </c>
      <c r="EE10" s="75">
        <v>189996</v>
      </c>
      <c r="EF10" s="75">
        <v>3980333</v>
      </c>
      <c r="EG10" s="75">
        <v>0</v>
      </c>
    </row>
    <row r="11" spans="1:137" ht="15" customHeight="1">
      <c r="A11" s="51" t="str">
        <f>T("272035")</f>
        <v>272035</v>
      </c>
      <c r="B11" s="51" t="s">
        <v>37</v>
      </c>
      <c r="C11" s="69">
        <v>7066484</v>
      </c>
      <c r="D11" s="69">
        <v>120104</v>
      </c>
      <c r="E11" s="69">
        <v>7186588</v>
      </c>
      <c r="F11" s="69">
        <v>0</v>
      </c>
      <c r="G11" s="69">
        <v>0</v>
      </c>
      <c r="H11" s="69">
        <v>7035668</v>
      </c>
      <c r="I11" s="69">
        <v>41321</v>
      </c>
      <c r="J11" s="69">
        <v>7076989</v>
      </c>
      <c r="K11" s="69">
        <v>0</v>
      </c>
      <c r="L11" s="69">
        <v>7066484</v>
      </c>
      <c r="M11" s="69">
        <v>120104</v>
      </c>
      <c r="N11" s="69">
        <v>7186588</v>
      </c>
      <c r="O11" s="69">
        <v>0</v>
      </c>
      <c r="P11" s="69">
        <v>0</v>
      </c>
      <c r="Q11" s="69">
        <v>7035668</v>
      </c>
      <c r="R11" s="69">
        <v>41321</v>
      </c>
      <c r="S11" s="69">
        <v>7076989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1015391</v>
      </c>
      <c r="AE11" s="69">
        <v>377</v>
      </c>
      <c r="AF11" s="69">
        <v>1015768</v>
      </c>
      <c r="AG11" s="69">
        <v>0</v>
      </c>
      <c r="AH11" s="69">
        <v>0</v>
      </c>
      <c r="AI11" s="69">
        <v>1015014</v>
      </c>
      <c r="AJ11" s="69">
        <v>377</v>
      </c>
      <c r="AK11" s="69">
        <v>1015391</v>
      </c>
      <c r="AL11" s="69">
        <v>0</v>
      </c>
      <c r="AM11" s="69">
        <v>6051093</v>
      </c>
      <c r="AN11" s="69">
        <v>119727</v>
      </c>
      <c r="AO11" s="69">
        <v>6170820</v>
      </c>
      <c r="AP11" s="69">
        <v>0</v>
      </c>
      <c r="AQ11" s="69">
        <v>0</v>
      </c>
      <c r="AR11" s="69">
        <v>6020654</v>
      </c>
      <c r="AS11" s="69">
        <v>40944</v>
      </c>
      <c r="AT11" s="69">
        <v>6061598</v>
      </c>
      <c r="AU11" s="69">
        <v>0</v>
      </c>
      <c r="AV11" s="69">
        <v>3211888</v>
      </c>
      <c r="AW11" s="69">
        <v>63506</v>
      </c>
      <c r="AX11" s="69">
        <v>3275394</v>
      </c>
      <c r="AY11" s="69">
        <v>0</v>
      </c>
      <c r="AZ11" s="69">
        <v>0</v>
      </c>
      <c r="BA11" s="69">
        <v>3195729</v>
      </c>
      <c r="BB11" s="69">
        <v>21718</v>
      </c>
      <c r="BC11" s="69">
        <v>3217447</v>
      </c>
      <c r="BD11" s="69">
        <v>0</v>
      </c>
      <c r="BE11" s="69">
        <v>2839205</v>
      </c>
      <c r="BF11" s="69">
        <v>56221</v>
      </c>
      <c r="BG11" s="73">
        <v>2895426</v>
      </c>
      <c r="BH11" s="73">
        <v>0</v>
      </c>
      <c r="BI11" s="73">
        <v>0</v>
      </c>
      <c r="BJ11" s="73">
        <v>2824925</v>
      </c>
      <c r="BK11" s="73">
        <v>19226</v>
      </c>
      <c r="BL11" s="73">
        <v>2844151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73">
        <v>0</v>
      </c>
      <c r="CP11" s="73">
        <v>0</v>
      </c>
      <c r="CQ11" s="73">
        <v>0</v>
      </c>
      <c r="CR11" s="73">
        <v>0</v>
      </c>
      <c r="CS11" s="73">
        <v>0</v>
      </c>
      <c r="CT11" s="73">
        <v>0</v>
      </c>
      <c r="CU11" s="73">
        <v>0</v>
      </c>
      <c r="CV11" s="73">
        <v>0</v>
      </c>
      <c r="CW11" s="73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73">
        <v>71654169</v>
      </c>
      <c r="DH11" s="73">
        <v>1433593</v>
      </c>
      <c r="DI11" s="73">
        <v>73111348</v>
      </c>
      <c r="DJ11" s="73">
        <v>987744</v>
      </c>
      <c r="DK11" s="73">
        <v>0</v>
      </c>
      <c r="DL11" s="73">
        <v>71201026</v>
      </c>
      <c r="DM11" s="73">
        <v>461386</v>
      </c>
      <c r="DN11" s="73">
        <v>71685998</v>
      </c>
      <c r="DO11" s="73">
        <v>990295</v>
      </c>
      <c r="DP11" s="73">
        <v>0</v>
      </c>
      <c r="DQ11" s="73">
        <v>0</v>
      </c>
      <c r="DR11" s="73">
        <v>0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5">
        <v>8213596</v>
      </c>
      <c r="DZ11" s="75">
        <v>1369467</v>
      </c>
      <c r="EA11" s="75">
        <v>9583063</v>
      </c>
      <c r="EB11" s="75">
        <v>0</v>
      </c>
      <c r="EC11" s="75">
        <v>0</v>
      </c>
      <c r="ED11" s="75">
        <v>7646892</v>
      </c>
      <c r="EE11" s="75">
        <v>267022</v>
      </c>
      <c r="EF11" s="75">
        <v>7913914</v>
      </c>
      <c r="EG11" s="75">
        <v>0</v>
      </c>
    </row>
    <row r="12" spans="1:137" ht="15" customHeight="1">
      <c r="A12" s="51" t="str">
        <f>T("272043")</f>
        <v>272043</v>
      </c>
      <c r="B12" s="51" t="s">
        <v>6</v>
      </c>
      <c r="C12" s="69">
        <v>1478769</v>
      </c>
      <c r="D12" s="69">
        <v>34422</v>
      </c>
      <c r="E12" s="69">
        <v>1513191</v>
      </c>
      <c r="F12" s="69">
        <v>0</v>
      </c>
      <c r="G12" s="69">
        <v>0</v>
      </c>
      <c r="H12" s="69">
        <v>1470743</v>
      </c>
      <c r="I12" s="69">
        <v>9975</v>
      </c>
      <c r="J12" s="69">
        <v>1480718</v>
      </c>
      <c r="K12" s="69">
        <v>0</v>
      </c>
      <c r="L12" s="69">
        <v>1478769</v>
      </c>
      <c r="M12" s="69">
        <v>34422</v>
      </c>
      <c r="N12" s="69">
        <v>1513191</v>
      </c>
      <c r="O12" s="69">
        <v>0</v>
      </c>
      <c r="P12" s="69">
        <v>0</v>
      </c>
      <c r="Q12" s="69">
        <v>1470743</v>
      </c>
      <c r="R12" s="69">
        <v>9975</v>
      </c>
      <c r="S12" s="69">
        <v>1480718</v>
      </c>
      <c r="T12" s="69">
        <v>0</v>
      </c>
      <c r="U12" s="69">
        <v>3643</v>
      </c>
      <c r="V12" s="69">
        <v>0</v>
      </c>
      <c r="W12" s="69">
        <v>3643</v>
      </c>
      <c r="X12" s="69">
        <v>0</v>
      </c>
      <c r="Y12" s="69">
        <v>0</v>
      </c>
      <c r="Z12" s="69">
        <v>3643</v>
      </c>
      <c r="AA12" s="69">
        <v>0</v>
      </c>
      <c r="AB12" s="69">
        <v>3643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1475126</v>
      </c>
      <c r="AN12" s="69">
        <v>34422</v>
      </c>
      <c r="AO12" s="69">
        <v>1509548</v>
      </c>
      <c r="AP12" s="69">
        <v>0</v>
      </c>
      <c r="AQ12" s="69">
        <v>0</v>
      </c>
      <c r="AR12" s="69">
        <v>1467100</v>
      </c>
      <c r="AS12" s="69">
        <v>9975</v>
      </c>
      <c r="AT12" s="69">
        <v>1477075</v>
      </c>
      <c r="AU12" s="69">
        <v>0</v>
      </c>
      <c r="AV12" s="69">
        <v>824677</v>
      </c>
      <c r="AW12" s="69">
        <v>19244</v>
      </c>
      <c r="AX12" s="69">
        <v>843921</v>
      </c>
      <c r="AY12" s="69">
        <v>0</v>
      </c>
      <c r="AZ12" s="69">
        <v>0</v>
      </c>
      <c r="BA12" s="69">
        <v>820175</v>
      </c>
      <c r="BB12" s="69">
        <v>5577</v>
      </c>
      <c r="BC12" s="69">
        <v>825752</v>
      </c>
      <c r="BD12" s="69">
        <v>0</v>
      </c>
      <c r="BE12" s="69">
        <v>650449</v>
      </c>
      <c r="BF12" s="69">
        <v>15178</v>
      </c>
      <c r="BG12" s="73">
        <v>665627</v>
      </c>
      <c r="BH12" s="73">
        <v>0</v>
      </c>
      <c r="BI12" s="73">
        <v>0</v>
      </c>
      <c r="BJ12" s="73">
        <v>646925</v>
      </c>
      <c r="BK12" s="73">
        <v>4398</v>
      </c>
      <c r="BL12" s="73">
        <v>651323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0</v>
      </c>
      <c r="CV12" s="73">
        <v>0</v>
      </c>
      <c r="CW12" s="73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73">
        <v>17231992</v>
      </c>
      <c r="DH12" s="73">
        <v>352586</v>
      </c>
      <c r="DI12" s="73">
        <v>17594158</v>
      </c>
      <c r="DJ12" s="73">
        <v>344164</v>
      </c>
      <c r="DK12" s="73">
        <v>0</v>
      </c>
      <c r="DL12" s="73">
        <v>17124370</v>
      </c>
      <c r="DM12" s="73">
        <v>116078</v>
      </c>
      <c r="DN12" s="73">
        <v>17250028</v>
      </c>
      <c r="DO12" s="73">
        <v>343851</v>
      </c>
      <c r="DP12" s="73">
        <v>0</v>
      </c>
      <c r="DQ12" s="73">
        <v>0</v>
      </c>
      <c r="DR12" s="73">
        <v>0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5">
        <v>2205956</v>
      </c>
      <c r="DZ12" s="75">
        <v>469819</v>
      </c>
      <c r="EA12" s="75">
        <v>2675775</v>
      </c>
      <c r="EB12" s="75">
        <v>0</v>
      </c>
      <c r="EC12" s="75">
        <v>0</v>
      </c>
      <c r="ED12" s="75">
        <v>2083413</v>
      </c>
      <c r="EE12" s="75">
        <v>127379</v>
      </c>
      <c r="EF12" s="75">
        <v>2210792</v>
      </c>
      <c r="EG12" s="75">
        <v>0</v>
      </c>
    </row>
    <row r="13" spans="1:137" ht="15" customHeight="1">
      <c r="A13" s="51" t="str">
        <f>T("272051")</f>
        <v>272051</v>
      </c>
      <c r="B13" s="51" t="s">
        <v>0</v>
      </c>
      <c r="C13" s="69">
        <v>7042554</v>
      </c>
      <c r="D13" s="69">
        <v>63346</v>
      </c>
      <c r="E13" s="69">
        <v>7105900</v>
      </c>
      <c r="F13" s="69">
        <v>0</v>
      </c>
      <c r="G13" s="69">
        <v>0</v>
      </c>
      <c r="H13" s="69">
        <v>7019362</v>
      </c>
      <c r="I13" s="69">
        <v>29638</v>
      </c>
      <c r="J13" s="69">
        <v>7049000</v>
      </c>
      <c r="K13" s="69">
        <v>0</v>
      </c>
      <c r="L13" s="69">
        <v>7042554</v>
      </c>
      <c r="M13" s="69">
        <v>63346</v>
      </c>
      <c r="N13" s="69">
        <v>7105900</v>
      </c>
      <c r="O13" s="69">
        <v>0</v>
      </c>
      <c r="P13" s="69">
        <v>0</v>
      </c>
      <c r="Q13" s="69">
        <v>7019362</v>
      </c>
      <c r="R13" s="69">
        <v>29638</v>
      </c>
      <c r="S13" s="69">
        <v>7049000</v>
      </c>
      <c r="T13" s="69">
        <v>0</v>
      </c>
      <c r="U13" s="69">
        <v>16875</v>
      </c>
      <c r="V13" s="69">
        <v>5020</v>
      </c>
      <c r="W13" s="69">
        <v>21895</v>
      </c>
      <c r="X13" s="69">
        <v>0</v>
      </c>
      <c r="Y13" s="69">
        <v>0</v>
      </c>
      <c r="Z13" s="69">
        <v>16875</v>
      </c>
      <c r="AA13" s="69">
        <v>5020</v>
      </c>
      <c r="AB13" s="69">
        <v>21895</v>
      </c>
      <c r="AC13" s="69">
        <v>0</v>
      </c>
      <c r="AD13" s="69">
        <v>1059850</v>
      </c>
      <c r="AE13" s="69">
        <v>3128</v>
      </c>
      <c r="AF13" s="69">
        <v>1062978</v>
      </c>
      <c r="AG13" s="69">
        <v>0</v>
      </c>
      <c r="AH13" s="69">
        <v>0</v>
      </c>
      <c r="AI13" s="69">
        <v>1057728</v>
      </c>
      <c r="AJ13" s="69">
        <v>1926</v>
      </c>
      <c r="AK13" s="69">
        <v>1059654</v>
      </c>
      <c r="AL13" s="69">
        <v>0</v>
      </c>
      <c r="AM13" s="69">
        <v>5965829</v>
      </c>
      <c r="AN13" s="69">
        <v>55198</v>
      </c>
      <c r="AO13" s="69">
        <v>6021027</v>
      </c>
      <c r="AP13" s="69">
        <v>0</v>
      </c>
      <c r="AQ13" s="69">
        <v>0</v>
      </c>
      <c r="AR13" s="69">
        <v>5944759</v>
      </c>
      <c r="AS13" s="69">
        <v>22692</v>
      </c>
      <c r="AT13" s="69">
        <v>5967451</v>
      </c>
      <c r="AU13" s="69">
        <v>0</v>
      </c>
      <c r="AV13" s="69">
        <v>2933074</v>
      </c>
      <c r="AW13" s="69">
        <v>27707</v>
      </c>
      <c r="AX13" s="69">
        <v>2960781</v>
      </c>
      <c r="AY13" s="69">
        <v>0</v>
      </c>
      <c r="AZ13" s="69">
        <v>0</v>
      </c>
      <c r="BA13" s="69">
        <v>2922716</v>
      </c>
      <c r="BB13" s="69">
        <v>11390</v>
      </c>
      <c r="BC13" s="69">
        <v>2934106</v>
      </c>
      <c r="BD13" s="69">
        <v>0</v>
      </c>
      <c r="BE13" s="69">
        <v>3032755</v>
      </c>
      <c r="BF13" s="69">
        <v>27491</v>
      </c>
      <c r="BG13" s="73">
        <v>3060246</v>
      </c>
      <c r="BH13" s="73">
        <v>0</v>
      </c>
      <c r="BI13" s="73">
        <v>0</v>
      </c>
      <c r="BJ13" s="73">
        <v>3022043</v>
      </c>
      <c r="BK13" s="73">
        <v>11302</v>
      </c>
      <c r="BL13" s="73">
        <v>3033345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73">
        <v>0</v>
      </c>
      <c r="CP13" s="73">
        <v>0</v>
      </c>
      <c r="CQ13" s="73">
        <v>0</v>
      </c>
      <c r="CR13" s="73">
        <v>0</v>
      </c>
      <c r="CS13" s="73">
        <v>0</v>
      </c>
      <c r="CT13" s="73">
        <v>0</v>
      </c>
      <c r="CU13" s="73">
        <v>0</v>
      </c>
      <c r="CV13" s="73">
        <v>0</v>
      </c>
      <c r="CW13" s="73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73">
        <v>70511013</v>
      </c>
      <c r="DH13" s="73">
        <v>789113</v>
      </c>
      <c r="DI13" s="73">
        <v>71319914</v>
      </c>
      <c r="DJ13" s="73">
        <v>505093</v>
      </c>
      <c r="DK13" s="73">
        <v>0</v>
      </c>
      <c r="DL13" s="73">
        <v>70220278</v>
      </c>
      <c r="DM13" s="73">
        <v>299680</v>
      </c>
      <c r="DN13" s="73">
        <v>70539746</v>
      </c>
      <c r="DO13" s="73">
        <v>505598</v>
      </c>
      <c r="DP13" s="73">
        <v>0</v>
      </c>
      <c r="DQ13" s="73">
        <v>0</v>
      </c>
      <c r="DR13" s="73">
        <v>0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5">
        <v>7072248</v>
      </c>
      <c r="DZ13" s="75">
        <v>2439712</v>
      </c>
      <c r="EA13" s="75">
        <v>9511960</v>
      </c>
      <c r="EB13" s="75">
        <v>0</v>
      </c>
      <c r="EC13" s="75">
        <v>0</v>
      </c>
      <c r="ED13" s="75">
        <v>6527530</v>
      </c>
      <c r="EE13" s="75">
        <v>462133</v>
      </c>
      <c r="EF13" s="75">
        <v>6989663</v>
      </c>
      <c r="EG13" s="75">
        <v>0</v>
      </c>
    </row>
    <row r="14" spans="1:137" ht="15" customHeight="1">
      <c r="A14" s="51" t="str">
        <f>T("272060")</f>
        <v>272060</v>
      </c>
      <c r="B14" s="51" t="s">
        <v>22</v>
      </c>
      <c r="C14" s="69">
        <v>993147</v>
      </c>
      <c r="D14" s="69">
        <v>11976</v>
      </c>
      <c r="E14" s="69">
        <v>1005123</v>
      </c>
      <c r="F14" s="69">
        <v>0</v>
      </c>
      <c r="G14" s="69">
        <v>0</v>
      </c>
      <c r="H14" s="69">
        <v>987895</v>
      </c>
      <c r="I14" s="69">
        <v>4804</v>
      </c>
      <c r="J14" s="69">
        <v>992699</v>
      </c>
      <c r="K14" s="69">
        <v>0</v>
      </c>
      <c r="L14" s="69">
        <v>993147</v>
      </c>
      <c r="M14" s="69">
        <v>11976</v>
      </c>
      <c r="N14" s="69">
        <v>1005123</v>
      </c>
      <c r="O14" s="69">
        <v>0</v>
      </c>
      <c r="P14" s="69">
        <v>0</v>
      </c>
      <c r="Q14" s="69">
        <v>987895</v>
      </c>
      <c r="R14" s="69">
        <v>4804</v>
      </c>
      <c r="S14" s="69">
        <v>992699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993147</v>
      </c>
      <c r="AN14" s="69">
        <v>11976</v>
      </c>
      <c r="AO14" s="69">
        <v>1005123</v>
      </c>
      <c r="AP14" s="69">
        <v>0</v>
      </c>
      <c r="AQ14" s="69">
        <v>0</v>
      </c>
      <c r="AR14" s="69">
        <v>987895</v>
      </c>
      <c r="AS14" s="69">
        <v>4804</v>
      </c>
      <c r="AT14" s="69">
        <v>992699</v>
      </c>
      <c r="AU14" s="69">
        <v>0</v>
      </c>
      <c r="AV14" s="69">
        <v>519873</v>
      </c>
      <c r="AW14" s="69">
        <v>6269</v>
      </c>
      <c r="AX14" s="69">
        <v>526142</v>
      </c>
      <c r="AY14" s="69">
        <v>0</v>
      </c>
      <c r="AZ14" s="69">
        <v>0</v>
      </c>
      <c r="BA14" s="69">
        <v>517124</v>
      </c>
      <c r="BB14" s="69">
        <v>2515</v>
      </c>
      <c r="BC14" s="69">
        <v>519639</v>
      </c>
      <c r="BD14" s="69">
        <v>0</v>
      </c>
      <c r="BE14" s="69">
        <v>473274</v>
      </c>
      <c r="BF14" s="69">
        <v>5707</v>
      </c>
      <c r="BG14" s="73">
        <v>478981</v>
      </c>
      <c r="BH14" s="73">
        <v>0</v>
      </c>
      <c r="BI14" s="73">
        <v>0</v>
      </c>
      <c r="BJ14" s="73">
        <v>470771</v>
      </c>
      <c r="BK14" s="73">
        <v>2289</v>
      </c>
      <c r="BL14" s="73">
        <v>473060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73">
        <v>0</v>
      </c>
      <c r="CP14" s="73">
        <v>0</v>
      </c>
      <c r="CQ14" s="73">
        <v>0</v>
      </c>
      <c r="CR14" s="73">
        <v>0</v>
      </c>
      <c r="CS14" s="73">
        <v>0</v>
      </c>
      <c r="CT14" s="73">
        <v>0</v>
      </c>
      <c r="CU14" s="73">
        <v>0</v>
      </c>
      <c r="CV14" s="73">
        <v>0</v>
      </c>
      <c r="CW14" s="73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73">
        <v>11943502</v>
      </c>
      <c r="DH14" s="73">
        <v>163927</v>
      </c>
      <c r="DI14" s="73">
        <v>12114124</v>
      </c>
      <c r="DJ14" s="73">
        <v>213055</v>
      </c>
      <c r="DK14" s="73">
        <v>0</v>
      </c>
      <c r="DL14" s="73">
        <v>11812872</v>
      </c>
      <c r="DM14" s="73">
        <v>68480</v>
      </c>
      <c r="DN14" s="73">
        <v>11888047</v>
      </c>
      <c r="DO14" s="73">
        <v>212629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5">
        <v>1456046</v>
      </c>
      <c r="DZ14" s="75">
        <v>236069</v>
      </c>
      <c r="EA14" s="75">
        <v>1692115</v>
      </c>
      <c r="EB14" s="75">
        <v>0</v>
      </c>
      <c r="EC14" s="75">
        <v>0</v>
      </c>
      <c r="ED14" s="75">
        <v>1353712</v>
      </c>
      <c r="EE14" s="75">
        <v>95823</v>
      </c>
      <c r="EF14" s="75">
        <v>1449535</v>
      </c>
      <c r="EG14" s="75">
        <v>0</v>
      </c>
    </row>
    <row r="15" spans="1:137" ht="15" customHeight="1">
      <c r="A15" s="51" t="str">
        <f>T("272078")</f>
        <v>272078</v>
      </c>
      <c r="B15" s="51" t="s">
        <v>9</v>
      </c>
      <c r="C15" s="69">
        <v>5272989</v>
      </c>
      <c r="D15" s="69">
        <v>12957</v>
      </c>
      <c r="E15" s="69">
        <v>5285946</v>
      </c>
      <c r="F15" s="69">
        <v>0</v>
      </c>
      <c r="G15" s="69">
        <v>0</v>
      </c>
      <c r="H15" s="69">
        <v>5266104</v>
      </c>
      <c r="I15" s="69">
        <v>6329</v>
      </c>
      <c r="J15" s="69">
        <v>5272433</v>
      </c>
      <c r="K15" s="69">
        <v>0</v>
      </c>
      <c r="L15" s="69">
        <v>5272989</v>
      </c>
      <c r="M15" s="69">
        <v>12957</v>
      </c>
      <c r="N15" s="69">
        <v>5285946</v>
      </c>
      <c r="O15" s="69">
        <v>0</v>
      </c>
      <c r="P15" s="69">
        <v>0</v>
      </c>
      <c r="Q15" s="69">
        <v>5266104</v>
      </c>
      <c r="R15" s="69">
        <v>6329</v>
      </c>
      <c r="S15" s="69">
        <v>5272433</v>
      </c>
      <c r="T15" s="69">
        <v>0</v>
      </c>
      <c r="U15" s="69">
        <v>22577</v>
      </c>
      <c r="V15" s="69">
        <v>0</v>
      </c>
      <c r="W15" s="69">
        <v>22577</v>
      </c>
      <c r="X15" s="69">
        <v>0</v>
      </c>
      <c r="Y15" s="69">
        <v>0</v>
      </c>
      <c r="Z15" s="69">
        <v>22577</v>
      </c>
      <c r="AA15" s="69">
        <v>0</v>
      </c>
      <c r="AB15" s="69">
        <v>22577</v>
      </c>
      <c r="AC15" s="69">
        <v>0</v>
      </c>
      <c r="AD15" s="69">
        <v>1144394</v>
      </c>
      <c r="AE15" s="69">
        <v>1430</v>
      </c>
      <c r="AF15" s="69">
        <v>1145824</v>
      </c>
      <c r="AG15" s="69">
        <v>0</v>
      </c>
      <c r="AH15" s="69">
        <v>0</v>
      </c>
      <c r="AI15" s="69">
        <v>1143074</v>
      </c>
      <c r="AJ15" s="69">
        <v>401</v>
      </c>
      <c r="AK15" s="69">
        <v>1143475</v>
      </c>
      <c r="AL15" s="69">
        <v>0</v>
      </c>
      <c r="AM15" s="69">
        <v>4106018</v>
      </c>
      <c r="AN15" s="69">
        <v>11527</v>
      </c>
      <c r="AO15" s="69">
        <v>4117545</v>
      </c>
      <c r="AP15" s="69">
        <v>0</v>
      </c>
      <c r="AQ15" s="69">
        <v>0</v>
      </c>
      <c r="AR15" s="69">
        <v>4100453</v>
      </c>
      <c r="AS15" s="69">
        <v>5928</v>
      </c>
      <c r="AT15" s="69">
        <v>4106381</v>
      </c>
      <c r="AU15" s="69">
        <v>0</v>
      </c>
      <c r="AV15" s="69">
        <v>2178886</v>
      </c>
      <c r="AW15" s="69">
        <v>6117</v>
      </c>
      <c r="AX15" s="69">
        <v>2185003</v>
      </c>
      <c r="AY15" s="69">
        <v>0</v>
      </c>
      <c r="AZ15" s="69">
        <v>0</v>
      </c>
      <c r="BA15" s="69">
        <v>2175933</v>
      </c>
      <c r="BB15" s="69">
        <v>3146</v>
      </c>
      <c r="BC15" s="69">
        <v>2179079</v>
      </c>
      <c r="BD15" s="69">
        <v>0</v>
      </c>
      <c r="BE15" s="69">
        <v>1927132</v>
      </c>
      <c r="BF15" s="69">
        <v>5410</v>
      </c>
      <c r="BG15" s="73">
        <v>1932542</v>
      </c>
      <c r="BH15" s="73">
        <v>0</v>
      </c>
      <c r="BI15" s="73">
        <v>0</v>
      </c>
      <c r="BJ15" s="73">
        <v>1924520</v>
      </c>
      <c r="BK15" s="73">
        <v>2782</v>
      </c>
      <c r="BL15" s="73">
        <v>1927302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73">
        <v>0</v>
      </c>
      <c r="CP15" s="73">
        <v>0</v>
      </c>
      <c r="CQ15" s="73">
        <v>0</v>
      </c>
      <c r="CR15" s="73">
        <v>0</v>
      </c>
      <c r="CS15" s="73">
        <v>0</v>
      </c>
      <c r="CT15" s="73">
        <v>0</v>
      </c>
      <c r="CU15" s="73">
        <v>0</v>
      </c>
      <c r="CV15" s="73">
        <v>0</v>
      </c>
      <c r="CW15" s="73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73">
        <v>51412027</v>
      </c>
      <c r="DH15" s="73">
        <v>240997</v>
      </c>
      <c r="DI15" s="73">
        <v>51679606</v>
      </c>
      <c r="DJ15" s="73">
        <v>684781</v>
      </c>
      <c r="DK15" s="73">
        <v>0</v>
      </c>
      <c r="DL15" s="73">
        <v>51253855</v>
      </c>
      <c r="DM15" s="73">
        <v>130268</v>
      </c>
      <c r="DN15" s="73">
        <v>51410705</v>
      </c>
      <c r="DO15" s="73">
        <v>684781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5">
        <v>7087421</v>
      </c>
      <c r="DZ15" s="75">
        <v>671700</v>
      </c>
      <c r="EA15" s="75">
        <v>7759121</v>
      </c>
      <c r="EB15" s="75">
        <v>0</v>
      </c>
      <c r="EC15" s="75">
        <v>0</v>
      </c>
      <c r="ED15" s="75">
        <v>6726717</v>
      </c>
      <c r="EE15" s="75">
        <v>224846</v>
      </c>
      <c r="EF15" s="75">
        <v>6951563</v>
      </c>
      <c r="EG15" s="75">
        <v>0</v>
      </c>
    </row>
    <row r="16" spans="1:137" ht="15" customHeight="1">
      <c r="A16" s="51" t="str">
        <f>T("272086")</f>
        <v>272086</v>
      </c>
      <c r="B16" s="51" t="s">
        <v>5</v>
      </c>
      <c r="C16" s="69">
        <v>871827</v>
      </c>
      <c r="D16" s="69">
        <v>13959</v>
      </c>
      <c r="E16" s="69">
        <v>885786</v>
      </c>
      <c r="F16" s="69">
        <v>0</v>
      </c>
      <c r="G16" s="69">
        <v>0</v>
      </c>
      <c r="H16" s="69">
        <v>867648</v>
      </c>
      <c r="I16" s="69">
        <v>5487</v>
      </c>
      <c r="J16" s="69">
        <v>873135</v>
      </c>
      <c r="K16" s="69">
        <v>0</v>
      </c>
      <c r="L16" s="69">
        <v>871827</v>
      </c>
      <c r="M16" s="69">
        <v>13959</v>
      </c>
      <c r="N16" s="69">
        <v>885786</v>
      </c>
      <c r="O16" s="69">
        <v>0</v>
      </c>
      <c r="P16" s="69">
        <v>0</v>
      </c>
      <c r="Q16" s="69">
        <v>867648</v>
      </c>
      <c r="R16" s="69">
        <v>5487</v>
      </c>
      <c r="S16" s="69">
        <v>873135</v>
      </c>
      <c r="T16" s="69">
        <v>0</v>
      </c>
      <c r="U16" s="69">
        <v>1243</v>
      </c>
      <c r="V16" s="69">
        <v>0</v>
      </c>
      <c r="W16" s="69">
        <v>1243</v>
      </c>
      <c r="X16" s="69">
        <v>0</v>
      </c>
      <c r="Y16" s="69">
        <v>0</v>
      </c>
      <c r="Z16" s="69">
        <v>1243</v>
      </c>
      <c r="AA16" s="69">
        <v>0</v>
      </c>
      <c r="AB16" s="69">
        <v>1243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870584</v>
      </c>
      <c r="AN16" s="69">
        <v>13959</v>
      </c>
      <c r="AO16" s="69">
        <v>884543</v>
      </c>
      <c r="AP16" s="69">
        <v>0</v>
      </c>
      <c r="AQ16" s="69">
        <v>0</v>
      </c>
      <c r="AR16" s="69">
        <v>866405</v>
      </c>
      <c r="AS16" s="69">
        <v>5487</v>
      </c>
      <c r="AT16" s="69">
        <v>871892</v>
      </c>
      <c r="AU16" s="69">
        <v>0</v>
      </c>
      <c r="AV16" s="69">
        <v>405949</v>
      </c>
      <c r="AW16" s="69">
        <v>6509</v>
      </c>
      <c r="AX16" s="69">
        <v>412458</v>
      </c>
      <c r="AY16" s="69">
        <v>0</v>
      </c>
      <c r="AZ16" s="69">
        <v>0</v>
      </c>
      <c r="BA16" s="69">
        <v>404001</v>
      </c>
      <c r="BB16" s="69">
        <v>2559</v>
      </c>
      <c r="BC16" s="69">
        <v>406560</v>
      </c>
      <c r="BD16" s="69">
        <v>0</v>
      </c>
      <c r="BE16" s="69">
        <v>464635</v>
      </c>
      <c r="BF16" s="69">
        <v>7450</v>
      </c>
      <c r="BG16" s="73">
        <v>472085</v>
      </c>
      <c r="BH16" s="73">
        <v>0</v>
      </c>
      <c r="BI16" s="73">
        <v>0</v>
      </c>
      <c r="BJ16" s="73">
        <v>462404</v>
      </c>
      <c r="BK16" s="73">
        <v>2928</v>
      </c>
      <c r="BL16" s="73">
        <v>465332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3">
        <v>0</v>
      </c>
      <c r="CU16" s="73">
        <v>0</v>
      </c>
      <c r="CV16" s="73">
        <v>0</v>
      </c>
      <c r="CW16" s="73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73">
        <v>11463160</v>
      </c>
      <c r="DH16" s="73">
        <v>184551</v>
      </c>
      <c r="DI16" s="73">
        <v>11663315</v>
      </c>
      <c r="DJ16" s="73">
        <v>135283</v>
      </c>
      <c r="DK16" s="73">
        <v>0</v>
      </c>
      <c r="DL16" s="73">
        <v>11403152</v>
      </c>
      <c r="DM16" s="73">
        <v>76783</v>
      </c>
      <c r="DN16" s="73">
        <v>11495539</v>
      </c>
      <c r="DO16" s="73">
        <v>135283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5">
        <v>1650015</v>
      </c>
      <c r="DZ16" s="75">
        <v>668236</v>
      </c>
      <c r="EA16" s="75">
        <v>2318251</v>
      </c>
      <c r="EB16" s="75">
        <v>0</v>
      </c>
      <c r="EC16" s="75">
        <v>0</v>
      </c>
      <c r="ED16" s="75">
        <v>1563936</v>
      </c>
      <c r="EE16" s="75">
        <v>144687</v>
      </c>
      <c r="EF16" s="75">
        <v>1708623</v>
      </c>
      <c r="EG16" s="75">
        <v>0</v>
      </c>
    </row>
    <row r="17" spans="1:137" ht="15" customHeight="1">
      <c r="A17" s="51" t="str">
        <f>T("272094")</f>
        <v>272094</v>
      </c>
      <c r="B17" s="51" t="s">
        <v>29</v>
      </c>
      <c r="C17" s="69">
        <v>2678186</v>
      </c>
      <c r="D17" s="69">
        <v>28553</v>
      </c>
      <c r="E17" s="69">
        <v>2706739</v>
      </c>
      <c r="F17" s="69">
        <v>0</v>
      </c>
      <c r="G17" s="69">
        <v>0</v>
      </c>
      <c r="H17" s="69">
        <v>2662959</v>
      </c>
      <c r="I17" s="69">
        <v>17438</v>
      </c>
      <c r="J17" s="69">
        <v>2680397</v>
      </c>
      <c r="K17" s="69">
        <v>0</v>
      </c>
      <c r="L17" s="69">
        <v>2678186</v>
      </c>
      <c r="M17" s="69">
        <v>28553</v>
      </c>
      <c r="N17" s="69">
        <v>2706739</v>
      </c>
      <c r="O17" s="69">
        <v>0</v>
      </c>
      <c r="P17" s="69">
        <v>0</v>
      </c>
      <c r="Q17" s="69">
        <v>2662959</v>
      </c>
      <c r="R17" s="69">
        <v>17438</v>
      </c>
      <c r="S17" s="69">
        <v>2680397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775180</v>
      </c>
      <c r="AE17" s="69">
        <v>13353</v>
      </c>
      <c r="AF17" s="69">
        <v>788533</v>
      </c>
      <c r="AG17" s="69">
        <v>0</v>
      </c>
      <c r="AH17" s="69">
        <v>0</v>
      </c>
      <c r="AI17" s="69">
        <v>767899</v>
      </c>
      <c r="AJ17" s="69">
        <v>10900</v>
      </c>
      <c r="AK17" s="69">
        <v>778799</v>
      </c>
      <c r="AL17" s="69">
        <v>0</v>
      </c>
      <c r="AM17" s="69">
        <v>1903006</v>
      </c>
      <c r="AN17" s="69">
        <v>15200</v>
      </c>
      <c r="AO17" s="69">
        <v>1918206</v>
      </c>
      <c r="AP17" s="69">
        <v>0</v>
      </c>
      <c r="AQ17" s="69">
        <v>0</v>
      </c>
      <c r="AR17" s="69">
        <v>1895060</v>
      </c>
      <c r="AS17" s="69">
        <v>6538</v>
      </c>
      <c r="AT17" s="69">
        <v>1901598</v>
      </c>
      <c r="AU17" s="69">
        <v>0</v>
      </c>
      <c r="AV17" s="69">
        <v>946236</v>
      </c>
      <c r="AW17" s="69">
        <v>7557</v>
      </c>
      <c r="AX17" s="69">
        <v>953793</v>
      </c>
      <c r="AY17" s="69">
        <v>0</v>
      </c>
      <c r="AZ17" s="69">
        <v>0</v>
      </c>
      <c r="BA17" s="69">
        <v>942198</v>
      </c>
      <c r="BB17" s="69">
        <v>3251</v>
      </c>
      <c r="BC17" s="69">
        <v>945449</v>
      </c>
      <c r="BD17" s="69">
        <v>0</v>
      </c>
      <c r="BE17" s="69">
        <v>956770</v>
      </c>
      <c r="BF17" s="69">
        <v>7643</v>
      </c>
      <c r="BG17" s="73">
        <v>964413</v>
      </c>
      <c r="BH17" s="73">
        <v>0</v>
      </c>
      <c r="BI17" s="73">
        <v>0</v>
      </c>
      <c r="BJ17" s="73">
        <v>952862</v>
      </c>
      <c r="BK17" s="73">
        <v>3287</v>
      </c>
      <c r="BL17" s="73">
        <v>956149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0</v>
      </c>
      <c r="CV17" s="73">
        <v>0</v>
      </c>
      <c r="CW17" s="73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73">
        <v>22097498</v>
      </c>
      <c r="DH17" s="73">
        <v>386985</v>
      </c>
      <c r="DI17" s="73">
        <v>22496468</v>
      </c>
      <c r="DJ17" s="73">
        <v>330162</v>
      </c>
      <c r="DK17" s="73">
        <v>0</v>
      </c>
      <c r="DL17" s="73">
        <v>21967286</v>
      </c>
      <c r="DM17" s="73">
        <v>133294</v>
      </c>
      <c r="DN17" s="73">
        <v>22112565</v>
      </c>
      <c r="DO17" s="73">
        <v>330492</v>
      </c>
      <c r="DP17" s="73">
        <v>0</v>
      </c>
      <c r="DQ17" s="73">
        <v>0</v>
      </c>
      <c r="DR17" s="73">
        <v>0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5">
        <v>2861958</v>
      </c>
      <c r="DZ17" s="75">
        <v>979727</v>
      </c>
      <c r="EA17" s="75">
        <v>3841685</v>
      </c>
      <c r="EB17" s="75">
        <v>0</v>
      </c>
      <c r="EC17" s="75">
        <v>0</v>
      </c>
      <c r="ED17" s="75">
        <v>2645240</v>
      </c>
      <c r="EE17" s="75">
        <v>198227</v>
      </c>
      <c r="EF17" s="75">
        <v>2843467</v>
      </c>
      <c r="EG17" s="75">
        <v>0</v>
      </c>
    </row>
    <row r="18" spans="1:137" ht="15" customHeight="1">
      <c r="A18" s="51" t="str">
        <f>T("272108")</f>
        <v>272108</v>
      </c>
      <c r="B18" s="51" t="s">
        <v>36</v>
      </c>
      <c r="C18" s="69">
        <v>6232784</v>
      </c>
      <c r="D18" s="69">
        <v>18934</v>
      </c>
      <c r="E18" s="69">
        <v>6251718</v>
      </c>
      <c r="F18" s="69">
        <v>0</v>
      </c>
      <c r="G18" s="69">
        <v>0</v>
      </c>
      <c r="H18" s="69">
        <v>6225024</v>
      </c>
      <c r="I18" s="69">
        <v>6647</v>
      </c>
      <c r="J18" s="69">
        <v>6231671</v>
      </c>
      <c r="K18" s="69">
        <v>0</v>
      </c>
      <c r="L18" s="69">
        <v>6232784</v>
      </c>
      <c r="M18" s="69">
        <v>18934</v>
      </c>
      <c r="N18" s="69">
        <v>6251718</v>
      </c>
      <c r="O18" s="69">
        <v>0</v>
      </c>
      <c r="P18" s="69">
        <v>0</v>
      </c>
      <c r="Q18" s="69">
        <v>6225024</v>
      </c>
      <c r="R18" s="69">
        <v>6647</v>
      </c>
      <c r="S18" s="69">
        <v>6231671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1465926</v>
      </c>
      <c r="AE18" s="69">
        <v>1196</v>
      </c>
      <c r="AF18" s="69">
        <v>1467122</v>
      </c>
      <c r="AG18" s="69">
        <v>0</v>
      </c>
      <c r="AH18" s="69">
        <v>0</v>
      </c>
      <c r="AI18" s="69">
        <v>1465068</v>
      </c>
      <c r="AJ18" s="69">
        <v>477</v>
      </c>
      <c r="AK18" s="69">
        <v>1465545</v>
      </c>
      <c r="AL18" s="69">
        <v>0</v>
      </c>
      <c r="AM18" s="69">
        <v>4766858</v>
      </c>
      <c r="AN18" s="69">
        <v>17738</v>
      </c>
      <c r="AO18" s="69">
        <v>4784596</v>
      </c>
      <c r="AP18" s="69">
        <v>0</v>
      </c>
      <c r="AQ18" s="69">
        <v>0</v>
      </c>
      <c r="AR18" s="69">
        <v>4759956</v>
      </c>
      <c r="AS18" s="69">
        <v>6170</v>
      </c>
      <c r="AT18" s="69">
        <v>4766126</v>
      </c>
      <c r="AU18" s="69">
        <v>0</v>
      </c>
      <c r="AV18" s="69">
        <v>2436100</v>
      </c>
      <c r="AW18" s="69">
        <v>9065</v>
      </c>
      <c r="AX18" s="69">
        <v>2445165</v>
      </c>
      <c r="AY18" s="69">
        <v>0</v>
      </c>
      <c r="AZ18" s="69">
        <v>0</v>
      </c>
      <c r="BA18" s="69">
        <v>2432573</v>
      </c>
      <c r="BB18" s="69">
        <v>3153</v>
      </c>
      <c r="BC18" s="69">
        <v>2435726</v>
      </c>
      <c r="BD18" s="69">
        <v>0</v>
      </c>
      <c r="BE18" s="69">
        <v>2330758</v>
      </c>
      <c r="BF18" s="69">
        <v>8673</v>
      </c>
      <c r="BG18" s="73">
        <v>2339431</v>
      </c>
      <c r="BH18" s="73">
        <v>0</v>
      </c>
      <c r="BI18" s="73">
        <v>0</v>
      </c>
      <c r="BJ18" s="73">
        <v>2327383</v>
      </c>
      <c r="BK18" s="73">
        <v>3017</v>
      </c>
      <c r="BL18" s="73">
        <v>2330400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73">
        <v>0</v>
      </c>
      <c r="CP18" s="73">
        <v>0</v>
      </c>
      <c r="CQ18" s="73">
        <v>0</v>
      </c>
      <c r="CR18" s="73">
        <v>0</v>
      </c>
      <c r="CS18" s="73">
        <v>0</v>
      </c>
      <c r="CT18" s="73">
        <v>0</v>
      </c>
      <c r="CU18" s="73">
        <v>0</v>
      </c>
      <c r="CV18" s="73">
        <v>0</v>
      </c>
      <c r="CW18" s="73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73">
        <v>57898051</v>
      </c>
      <c r="DH18" s="73">
        <v>267321</v>
      </c>
      <c r="DI18" s="73">
        <v>58200225</v>
      </c>
      <c r="DJ18" s="73">
        <v>802826</v>
      </c>
      <c r="DK18" s="73">
        <v>0</v>
      </c>
      <c r="DL18" s="73">
        <v>57769325</v>
      </c>
      <c r="DM18" s="73">
        <v>108529</v>
      </c>
      <c r="DN18" s="73">
        <v>57912707</v>
      </c>
      <c r="DO18" s="73">
        <v>803629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5">
        <v>7550193</v>
      </c>
      <c r="DZ18" s="75">
        <v>1022938</v>
      </c>
      <c r="EA18" s="75">
        <v>8573131</v>
      </c>
      <c r="EB18" s="75">
        <v>0</v>
      </c>
      <c r="EC18" s="75">
        <v>0</v>
      </c>
      <c r="ED18" s="75">
        <v>7197533</v>
      </c>
      <c r="EE18" s="75">
        <v>436163</v>
      </c>
      <c r="EF18" s="75">
        <v>7633696</v>
      </c>
      <c r="EG18" s="75">
        <v>0</v>
      </c>
    </row>
    <row r="19" spans="1:137" ht="15" customHeight="1">
      <c r="A19" s="51" t="str">
        <f>T("272116")</f>
        <v>272116</v>
      </c>
      <c r="B19" s="51" t="s">
        <v>39</v>
      </c>
      <c r="C19" s="69">
        <v>4410635</v>
      </c>
      <c r="D19" s="69">
        <v>35355</v>
      </c>
      <c r="E19" s="69">
        <v>4445990</v>
      </c>
      <c r="F19" s="69">
        <v>0</v>
      </c>
      <c r="G19" s="69">
        <v>0</v>
      </c>
      <c r="H19" s="69">
        <v>4402241</v>
      </c>
      <c r="I19" s="69">
        <v>13255</v>
      </c>
      <c r="J19" s="69">
        <v>4415496</v>
      </c>
      <c r="K19" s="69">
        <v>0</v>
      </c>
      <c r="L19" s="69">
        <v>4410635</v>
      </c>
      <c r="M19" s="69">
        <v>35355</v>
      </c>
      <c r="N19" s="69">
        <v>4445990</v>
      </c>
      <c r="O19" s="69">
        <v>0</v>
      </c>
      <c r="P19" s="69">
        <v>0</v>
      </c>
      <c r="Q19" s="69">
        <v>4402241</v>
      </c>
      <c r="R19" s="69">
        <v>13255</v>
      </c>
      <c r="S19" s="69">
        <v>4415496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4410635</v>
      </c>
      <c r="AN19" s="69">
        <v>35355</v>
      </c>
      <c r="AO19" s="69">
        <v>4445990</v>
      </c>
      <c r="AP19" s="69">
        <v>0</v>
      </c>
      <c r="AQ19" s="69">
        <v>0</v>
      </c>
      <c r="AR19" s="69">
        <v>4402241</v>
      </c>
      <c r="AS19" s="69">
        <v>13255</v>
      </c>
      <c r="AT19" s="69">
        <v>4415496</v>
      </c>
      <c r="AU19" s="69">
        <v>0</v>
      </c>
      <c r="AV19" s="69">
        <v>2234194</v>
      </c>
      <c r="AW19" s="69">
        <v>17909</v>
      </c>
      <c r="AX19" s="69">
        <v>2252103</v>
      </c>
      <c r="AY19" s="69">
        <v>0</v>
      </c>
      <c r="AZ19" s="69">
        <v>0</v>
      </c>
      <c r="BA19" s="69">
        <v>2229942</v>
      </c>
      <c r="BB19" s="69">
        <v>6714</v>
      </c>
      <c r="BC19" s="69">
        <v>2236656</v>
      </c>
      <c r="BD19" s="69">
        <v>0</v>
      </c>
      <c r="BE19" s="69">
        <v>2176441</v>
      </c>
      <c r="BF19" s="69">
        <v>17446</v>
      </c>
      <c r="BG19" s="73">
        <v>2193887</v>
      </c>
      <c r="BH19" s="73">
        <v>0</v>
      </c>
      <c r="BI19" s="73">
        <v>0</v>
      </c>
      <c r="BJ19" s="73">
        <v>2172299</v>
      </c>
      <c r="BK19" s="73">
        <v>6541</v>
      </c>
      <c r="BL19" s="73">
        <v>2178840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0</v>
      </c>
      <c r="CV19" s="73">
        <v>0</v>
      </c>
      <c r="CW19" s="73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73">
        <v>50911680</v>
      </c>
      <c r="DH19" s="73">
        <v>676005</v>
      </c>
      <c r="DI19" s="73">
        <v>51608937</v>
      </c>
      <c r="DJ19" s="73">
        <v>638712</v>
      </c>
      <c r="DK19" s="73">
        <v>0</v>
      </c>
      <c r="DL19" s="73">
        <v>50695683</v>
      </c>
      <c r="DM19" s="73">
        <v>242767</v>
      </c>
      <c r="DN19" s="73">
        <v>50959702</v>
      </c>
      <c r="DO19" s="73">
        <v>638073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5">
        <v>5559640</v>
      </c>
      <c r="DZ19" s="75">
        <v>1251793</v>
      </c>
      <c r="EA19" s="75">
        <v>6811433</v>
      </c>
      <c r="EB19" s="75">
        <v>0</v>
      </c>
      <c r="EC19" s="75">
        <v>0</v>
      </c>
      <c r="ED19" s="75">
        <v>5256317</v>
      </c>
      <c r="EE19" s="75">
        <v>349761</v>
      </c>
      <c r="EF19" s="75">
        <v>5606078</v>
      </c>
      <c r="EG19" s="75">
        <v>0</v>
      </c>
    </row>
    <row r="20" spans="1:137" ht="15" customHeight="1">
      <c r="A20" s="51" t="str">
        <f>T("272124")</f>
        <v>272124</v>
      </c>
      <c r="B20" s="51" t="s">
        <v>38</v>
      </c>
      <c r="C20" s="69">
        <v>3446280</v>
      </c>
      <c r="D20" s="69">
        <v>70039</v>
      </c>
      <c r="E20" s="69">
        <v>3516319</v>
      </c>
      <c r="F20" s="69">
        <v>0</v>
      </c>
      <c r="G20" s="69">
        <v>0</v>
      </c>
      <c r="H20" s="69">
        <v>3432385</v>
      </c>
      <c r="I20" s="69">
        <v>24325</v>
      </c>
      <c r="J20" s="69">
        <v>3456710</v>
      </c>
      <c r="K20" s="69">
        <v>0</v>
      </c>
      <c r="L20" s="69">
        <v>3446280</v>
      </c>
      <c r="M20" s="69">
        <v>70039</v>
      </c>
      <c r="N20" s="69">
        <v>3516319</v>
      </c>
      <c r="O20" s="69">
        <v>0</v>
      </c>
      <c r="P20" s="69">
        <v>0</v>
      </c>
      <c r="Q20" s="69">
        <v>3432385</v>
      </c>
      <c r="R20" s="69">
        <v>24325</v>
      </c>
      <c r="S20" s="69">
        <v>3456710</v>
      </c>
      <c r="T20" s="69">
        <v>0</v>
      </c>
      <c r="U20" s="69">
        <v>3304</v>
      </c>
      <c r="V20" s="69">
        <v>0</v>
      </c>
      <c r="W20" s="69">
        <v>3304</v>
      </c>
      <c r="X20" s="69">
        <v>0</v>
      </c>
      <c r="Y20" s="69">
        <v>0</v>
      </c>
      <c r="Z20" s="69">
        <v>3304</v>
      </c>
      <c r="AA20" s="69">
        <v>0</v>
      </c>
      <c r="AB20" s="69">
        <v>3304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3442976</v>
      </c>
      <c r="AN20" s="69">
        <v>70039</v>
      </c>
      <c r="AO20" s="69">
        <v>3513015</v>
      </c>
      <c r="AP20" s="69">
        <v>0</v>
      </c>
      <c r="AQ20" s="69">
        <v>0</v>
      </c>
      <c r="AR20" s="69">
        <v>3429081</v>
      </c>
      <c r="AS20" s="69">
        <v>24325</v>
      </c>
      <c r="AT20" s="69">
        <v>3453406</v>
      </c>
      <c r="AU20" s="69">
        <v>0</v>
      </c>
      <c r="AV20" s="69">
        <v>1905110</v>
      </c>
      <c r="AW20" s="69">
        <v>38759</v>
      </c>
      <c r="AX20" s="69">
        <v>1943869</v>
      </c>
      <c r="AY20" s="69">
        <v>0</v>
      </c>
      <c r="AZ20" s="69">
        <v>0</v>
      </c>
      <c r="BA20" s="69">
        <v>1897439</v>
      </c>
      <c r="BB20" s="69">
        <v>13461</v>
      </c>
      <c r="BC20" s="69">
        <v>1910900</v>
      </c>
      <c r="BD20" s="69">
        <v>0</v>
      </c>
      <c r="BE20" s="69">
        <v>1537866</v>
      </c>
      <c r="BF20" s="69">
        <v>31280</v>
      </c>
      <c r="BG20" s="73">
        <v>1569146</v>
      </c>
      <c r="BH20" s="73">
        <v>0</v>
      </c>
      <c r="BI20" s="73">
        <v>0</v>
      </c>
      <c r="BJ20" s="73">
        <v>1531642</v>
      </c>
      <c r="BK20" s="73">
        <v>10864</v>
      </c>
      <c r="BL20" s="73">
        <v>1542506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73">
        <v>39921737</v>
      </c>
      <c r="DH20" s="73">
        <v>704799</v>
      </c>
      <c r="DI20" s="73">
        <v>40657512</v>
      </c>
      <c r="DJ20" s="73">
        <v>621286</v>
      </c>
      <c r="DK20" s="73">
        <v>0</v>
      </c>
      <c r="DL20" s="73">
        <v>39718789</v>
      </c>
      <c r="DM20" s="73">
        <v>265731</v>
      </c>
      <c r="DN20" s="73">
        <v>40015496</v>
      </c>
      <c r="DO20" s="73">
        <v>619274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5">
        <v>5047108</v>
      </c>
      <c r="DZ20" s="75">
        <v>2237177</v>
      </c>
      <c r="EA20" s="75">
        <v>7284285</v>
      </c>
      <c r="EB20" s="75">
        <v>0</v>
      </c>
      <c r="EC20" s="75">
        <v>0</v>
      </c>
      <c r="ED20" s="75">
        <v>4718519</v>
      </c>
      <c r="EE20" s="75">
        <v>244215</v>
      </c>
      <c r="EF20" s="75">
        <v>4962734</v>
      </c>
      <c r="EG20" s="75">
        <v>0</v>
      </c>
    </row>
    <row r="21" spans="1:137" ht="15" customHeight="1">
      <c r="A21" s="51" t="str">
        <f>T("272132")</f>
        <v>272132</v>
      </c>
      <c r="B21" s="51" t="s">
        <v>33</v>
      </c>
      <c r="C21" s="69">
        <v>1518918</v>
      </c>
      <c r="D21" s="69">
        <v>11729</v>
      </c>
      <c r="E21" s="69">
        <v>1530647</v>
      </c>
      <c r="F21" s="69">
        <v>0</v>
      </c>
      <c r="G21" s="69">
        <v>0</v>
      </c>
      <c r="H21" s="69">
        <v>1505206</v>
      </c>
      <c r="I21" s="69">
        <v>5178</v>
      </c>
      <c r="J21" s="69">
        <v>1510384</v>
      </c>
      <c r="K21" s="69">
        <v>0</v>
      </c>
      <c r="L21" s="69">
        <v>1518918</v>
      </c>
      <c r="M21" s="69">
        <v>11729</v>
      </c>
      <c r="N21" s="69">
        <v>1530647</v>
      </c>
      <c r="O21" s="69">
        <v>0</v>
      </c>
      <c r="P21" s="69">
        <v>0</v>
      </c>
      <c r="Q21" s="69">
        <v>1505206</v>
      </c>
      <c r="R21" s="69">
        <v>5178</v>
      </c>
      <c r="S21" s="69">
        <v>1510384</v>
      </c>
      <c r="T21" s="69">
        <v>0</v>
      </c>
      <c r="U21" s="69">
        <v>10791</v>
      </c>
      <c r="V21" s="69">
        <v>0</v>
      </c>
      <c r="W21" s="69">
        <v>10791</v>
      </c>
      <c r="X21" s="69">
        <v>0</v>
      </c>
      <c r="Y21" s="69">
        <v>0</v>
      </c>
      <c r="Z21" s="69">
        <v>10791</v>
      </c>
      <c r="AA21" s="69">
        <v>0</v>
      </c>
      <c r="AB21" s="69">
        <v>10791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1508127</v>
      </c>
      <c r="AN21" s="69">
        <v>11729</v>
      </c>
      <c r="AO21" s="69">
        <v>1519856</v>
      </c>
      <c r="AP21" s="69">
        <v>0</v>
      </c>
      <c r="AQ21" s="69">
        <v>0</v>
      </c>
      <c r="AR21" s="69">
        <v>1494415</v>
      </c>
      <c r="AS21" s="69">
        <v>5178</v>
      </c>
      <c r="AT21" s="69">
        <v>1499593</v>
      </c>
      <c r="AU21" s="69">
        <v>0</v>
      </c>
      <c r="AV21" s="69">
        <v>682628</v>
      </c>
      <c r="AW21" s="69">
        <v>4747</v>
      </c>
      <c r="AX21" s="69">
        <v>687375</v>
      </c>
      <c r="AY21" s="69">
        <v>0</v>
      </c>
      <c r="AZ21" s="69">
        <v>0</v>
      </c>
      <c r="BA21" s="69">
        <v>676416</v>
      </c>
      <c r="BB21" s="69">
        <v>2095</v>
      </c>
      <c r="BC21" s="69">
        <v>678511</v>
      </c>
      <c r="BD21" s="69">
        <v>0</v>
      </c>
      <c r="BE21" s="69">
        <v>825499</v>
      </c>
      <c r="BF21" s="69">
        <v>6982</v>
      </c>
      <c r="BG21" s="73">
        <v>832481</v>
      </c>
      <c r="BH21" s="73">
        <v>0</v>
      </c>
      <c r="BI21" s="73">
        <v>0</v>
      </c>
      <c r="BJ21" s="73">
        <v>817999</v>
      </c>
      <c r="BK21" s="73">
        <v>3083</v>
      </c>
      <c r="BL21" s="73">
        <v>821082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73">
        <v>19577762</v>
      </c>
      <c r="DH21" s="73">
        <v>161935</v>
      </c>
      <c r="DI21" s="73">
        <v>19757847</v>
      </c>
      <c r="DJ21" s="73">
        <v>260932</v>
      </c>
      <c r="DK21" s="73">
        <v>0</v>
      </c>
      <c r="DL21" s="73">
        <v>19444236</v>
      </c>
      <c r="DM21" s="73">
        <v>70264</v>
      </c>
      <c r="DN21" s="73">
        <v>19532650</v>
      </c>
      <c r="DO21" s="73">
        <v>260903</v>
      </c>
      <c r="DP21" s="73">
        <v>0</v>
      </c>
      <c r="DQ21" s="73">
        <v>215</v>
      </c>
      <c r="DR21" s="73">
        <v>215</v>
      </c>
      <c r="DS21" s="73">
        <v>0</v>
      </c>
      <c r="DT21" s="73">
        <v>0</v>
      </c>
      <c r="DU21" s="73">
        <v>0</v>
      </c>
      <c r="DV21" s="73">
        <v>30</v>
      </c>
      <c r="DW21" s="73">
        <v>30</v>
      </c>
      <c r="DX21" s="73">
        <v>0</v>
      </c>
      <c r="DY21" s="75">
        <v>1977923</v>
      </c>
      <c r="DZ21" s="75">
        <v>395485</v>
      </c>
      <c r="EA21" s="75">
        <v>2373408</v>
      </c>
      <c r="EB21" s="75">
        <v>0</v>
      </c>
      <c r="EC21" s="75">
        <v>0</v>
      </c>
      <c r="ED21" s="75">
        <v>1883940</v>
      </c>
      <c r="EE21" s="75">
        <v>76406</v>
      </c>
      <c r="EF21" s="75">
        <v>1960346</v>
      </c>
      <c r="EG21" s="75">
        <v>0</v>
      </c>
    </row>
    <row r="22" spans="1:137" ht="15" customHeight="1">
      <c r="A22" s="51" t="str">
        <f>T("272141")</f>
        <v>272141</v>
      </c>
      <c r="B22" s="51" t="s">
        <v>11</v>
      </c>
      <c r="C22" s="69">
        <v>989066</v>
      </c>
      <c r="D22" s="69">
        <v>11133</v>
      </c>
      <c r="E22" s="69">
        <v>1000199</v>
      </c>
      <c r="F22" s="69">
        <v>0</v>
      </c>
      <c r="G22" s="69">
        <v>0</v>
      </c>
      <c r="H22" s="69">
        <v>985354</v>
      </c>
      <c r="I22" s="69">
        <v>2824</v>
      </c>
      <c r="J22" s="69">
        <v>988178</v>
      </c>
      <c r="K22" s="69">
        <v>0</v>
      </c>
      <c r="L22" s="69">
        <v>989066</v>
      </c>
      <c r="M22" s="69">
        <v>11133</v>
      </c>
      <c r="N22" s="69">
        <v>1000199</v>
      </c>
      <c r="O22" s="69">
        <v>0</v>
      </c>
      <c r="P22" s="69">
        <v>0</v>
      </c>
      <c r="Q22" s="69">
        <v>985354</v>
      </c>
      <c r="R22" s="69">
        <v>2824</v>
      </c>
      <c r="S22" s="69">
        <v>988178</v>
      </c>
      <c r="T22" s="69">
        <v>0</v>
      </c>
      <c r="U22" s="69">
        <v>3000</v>
      </c>
      <c r="V22" s="69">
        <v>0</v>
      </c>
      <c r="W22" s="69">
        <v>3000</v>
      </c>
      <c r="X22" s="69">
        <v>0</v>
      </c>
      <c r="Y22" s="69">
        <v>0</v>
      </c>
      <c r="Z22" s="69">
        <v>3000</v>
      </c>
      <c r="AA22" s="69">
        <v>0</v>
      </c>
      <c r="AB22" s="69">
        <v>3000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986066</v>
      </c>
      <c r="AN22" s="69">
        <v>11133</v>
      </c>
      <c r="AO22" s="69">
        <v>997199</v>
      </c>
      <c r="AP22" s="69">
        <v>0</v>
      </c>
      <c r="AQ22" s="69">
        <v>0</v>
      </c>
      <c r="AR22" s="69">
        <v>982354</v>
      </c>
      <c r="AS22" s="69">
        <v>2824</v>
      </c>
      <c r="AT22" s="69">
        <v>985178</v>
      </c>
      <c r="AU22" s="69">
        <v>0</v>
      </c>
      <c r="AV22" s="69">
        <v>522893</v>
      </c>
      <c r="AW22" s="69">
        <v>5904</v>
      </c>
      <c r="AX22" s="69">
        <v>528797</v>
      </c>
      <c r="AY22" s="69">
        <v>0</v>
      </c>
      <c r="AZ22" s="69">
        <v>0</v>
      </c>
      <c r="BA22" s="69">
        <v>520925</v>
      </c>
      <c r="BB22" s="69">
        <v>1498</v>
      </c>
      <c r="BC22" s="69">
        <v>522423</v>
      </c>
      <c r="BD22" s="69">
        <v>0</v>
      </c>
      <c r="BE22" s="69">
        <v>463173</v>
      </c>
      <c r="BF22" s="69">
        <v>5229</v>
      </c>
      <c r="BG22" s="73">
        <v>468402</v>
      </c>
      <c r="BH22" s="73">
        <v>0</v>
      </c>
      <c r="BI22" s="73">
        <v>0</v>
      </c>
      <c r="BJ22" s="73">
        <v>461429</v>
      </c>
      <c r="BK22" s="73">
        <v>1326</v>
      </c>
      <c r="BL22" s="73">
        <v>462755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73">
        <v>13601487</v>
      </c>
      <c r="DH22" s="73">
        <v>136046</v>
      </c>
      <c r="DI22" s="73">
        <v>13751186</v>
      </c>
      <c r="DJ22" s="73">
        <v>30240</v>
      </c>
      <c r="DK22" s="73">
        <v>0</v>
      </c>
      <c r="DL22" s="73">
        <v>13526385</v>
      </c>
      <c r="DM22" s="73">
        <v>53005</v>
      </c>
      <c r="DN22" s="73">
        <v>13593043</v>
      </c>
      <c r="DO22" s="73">
        <v>30119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5">
        <v>2275703</v>
      </c>
      <c r="DZ22" s="75">
        <v>312349</v>
      </c>
      <c r="EA22" s="75">
        <v>2588052</v>
      </c>
      <c r="EB22" s="75">
        <v>0</v>
      </c>
      <c r="EC22" s="75">
        <v>0</v>
      </c>
      <c r="ED22" s="75">
        <v>2189087</v>
      </c>
      <c r="EE22" s="75">
        <v>92794</v>
      </c>
      <c r="EF22" s="75">
        <v>2281881</v>
      </c>
      <c r="EG22" s="75">
        <v>0</v>
      </c>
    </row>
    <row r="23" spans="1:137" ht="15" customHeight="1">
      <c r="A23" s="51" t="str">
        <f>T("272159")</f>
        <v>272159</v>
      </c>
      <c r="B23" s="54" t="s">
        <v>40</v>
      </c>
      <c r="C23" s="69">
        <v>2541534</v>
      </c>
      <c r="D23" s="69">
        <v>100817</v>
      </c>
      <c r="E23" s="69">
        <v>2642351</v>
      </c>
      <c r="F23" s="69">
        <v>0</v>
      </c>
      <c r="G23" s="69">
        <v>0</v>
      </c>
      <c r="H23" s="69">
        <v>2513315</v>
      </c>
      <c r="I23" s="69">
        <v>18705</v>
      </c>
      <c r="J23" s="69">
        <v>2532020</v>
      </c>
      <c r="K23" s="69">
        <v>0</v>
      </c>
      <c r="L23" s="69">
        <v>2541534</v>
      </c>
      <c r="M23" s="69">
        <v>100817</v>
      </c>
      <c r="N23" s="69">
        <v>2642351</v>
      </c>
      <c r="O23" s="69">
        <v>0</v>
      </c>
      <c r="P23" s="69">
        <v>0</v>
      </c>
      <c r="Q23" s="69">
        <v>2513315</v>
      </c>
      <c r="R23" s="69">
        <v>18705</v>
      </c>
      <c r="S23" s="69">
        <v>2532020</v>
      </c>
      <c r="T23" s="69">
        <v>0</v>
      </c>
      <c r="U23" s="69">
        <v>11701</v>
      </c>
      <c r="V23" s="69">
        <v>0</v>
      </c>
      <c r="W23" s="69">
        <v>11701</v>
      </c>
      <c r="X23" s="69">
        <v>0</v>
      </c>
      <c r="Y23" s="69">
        <v>0</v>
      </c>
      <c r="Z23" s="69">
        <v>11701</v>
      </c>
      <c r="AA23" s="69">
        <v>0</v>
      </c>
      <c r="AB23" s="69">
        <v>11701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2529833</v>
      </c>
      <c r="AN23" s="69">
        <v>100817</v>
      </c>
      <c r="AO23" s="69">
        <v>2630650</v>
      </c>
      <c r="AP23" s="69">
        <v>0</v>
      </c>
      <c r="AQ23" s="69">
        <v>0</v>
      </c>
      <c r="AR23" s="69">
        <v>2501614</v>
      </c>
      <c r="AS23" s="69">
        <v>18705</v>
      </c>
      <c r="AT23" s="69">
        <v>2520319</v>
      </c>
      <c r="AU23" s="69">
        <v>0</v>
      </c>
      <c r="AV23" s="69">
        <v>1320710</v>
      </c>
      <c r="AW23" s="69">
        <v>54413</v>
      </c>
      <c r="AX23" s="69">
        <v>1375123</v>
      </c>
      <c r="AY23" s="69">
        <v>0</v>
      </c>
      <c r="AZ23" s="69">
        <v>0</v>
      </c>
      <c r="BA23" s="69">
        <v>1305979</v>
      </c>
      <c r="BB23" s="69">
        <v>10095</v>
      </c>
      <c r="BC23" s="69">
        <v>1316074</v>
      </c>
      <c r="BD23" s="69">
        <v>0</v>
      </c>
      <c r="BE23" s="69">
        <v>1209123</v>
      </c>
      <c r="BF23" s="69">
        <v>46404</v>
      </c>
      <c r="BG23" s="73">
        <v>1255527</v>
      </c>
      <c r="BH23" s="73">
        <v>0</v>
      </c>
      <c r="BI23" s="73">
        <v>0</v>
      </c>
      <c r="BJ23" s="73">
        <v>1195635</v>
      </c>
      <c r="BK23" s="73">
        <v>8610</v>
      </c>
      <c r="BL23" s="73">
        <v>1204245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73">
        <v>0</v>
      </c>
      <c r="CP23" s="73">
        <v>0</v>
      </c>
      <c r="CQ23" s="73">
        <v>0</v>
      </c>
      <c r="CR23" s="73">
        <v>0</v>
      </c>
      <c r="CS23" s="73">
        <v>0</v>
      </c>
      <c r="CT23" s="73">
        <v>0</v>
      </c>
      <c r="CU23" s="73">
        <v>0</v>
      </c>
      <c r="CV23" s="73">
        <v>0</v>
      </c>
      <c r="CW23" s="73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73">
        <v>29536086</v>
      </c>
      <c r="DH23" s="73">
        <v>716704</v>
      </c>
      <c r="DI23" s="73">
        <v>30274482</v>
      </c>
      <c r="DJ23" s="73">
        <v>367537</v>
      </c>
      <c r="DK23" s="73">
        <v>0</v>
      </c>
      <c r="DL23" s="73">
        <v>29211022</v>
      </c>
      <c r="DM23" s="73">
        <v>217391</v>
      </c>
      <c r="DN23" s="73">
        <v>29450105</v>
      </c>
      <c r="DO23" s="73">
        <v>367537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5">
        <v>4802840</v>
      </c>
      <c r="DZ23" s="75">
        <v>1419355</v>
      </c>
      <c r="EA23" s="75">
        <v>6222195</v>
      </c>
      <c r="EB23" s="75">
        <v>0</v>
      </c>
      <c r="EC23" s="75">
        <v>0</v>
      </c>
      <c r="ED23" s="75">
        <v>4366792</v>
      </c>
      <c r="EE23" s="75">
        <v>167513</v>
      </c>
      <c r="EF23" s="75">
        <v>4534305</v>
      </c>
      <c r="EG23" s="75">
        <v>0</v>
      </c>
    </row>
    <row r="24" spans="1:137" ht="15" customHeight="1">
      <c r="A24" s="51" t="str">
        <f>T("272167")</f>
        <v>272167</v>
      </c>
      <c r="B24" s="51" t="s">
        <v>32</v>
      </c>
      <c r="C24" s="69">
        <v>897207</v>
      </c>
      <c r="D24" s="69">
        <v>14368</v>
      </c>
      <c r="E24" s="69">
        <v>911575</v>
      </c>
      <c r="F24" s="69">
        <v>0</v>
      </c>
      <c r="G24" s="69">
        <v>0</v>
      </c>
      <c r="H24" s="69">
        <v>892785</v>
      </c>
      <c r="I24" s="69">
        <v>4060</v>
      </c>
      <c r="J24" s="69">
        <v>896845</v>
      </c>
      <c r="K24" s="69">
        <v>0</v>
      </c>
      <c r="L24" s="69">
        <v>897207</v>
      </c>
      <c r="M24" s="69">
        <v>14368</v>
      </c>
      <c r="N24" s="69">
        <v>911575</v>
      </c>
      <c r="O24" s="69">
        <v>0</v>
      </c>
      <c r="P24" s="69">
        <v>0</v>
      </c>
      <c r="Q24" s="69">
        <v>892785</v>
      </c>
      <c r="R24" s="69">
        <v>4060</v>
      </c>
      <c r="S24" s="69">
        <v>896845</v>
      </c>
      <c r="T24" s="69">
        <v>0</v>
      </c>
      <c r="U24" s="69">
        <v>1615</v>
      </c>
      <c r="V24" s="69">
        <v>0</v>
      </c>
      <c r="W24" s="69">
        <v>1615</v>
      </c>
      <c r="X24" s="69">
        <v>0</v>
      </c>
      <c r="Y24" s="69">
        <v>0</v>
      </c>
      <c r="Z24" s="69">
        <v>1615</v>
      </c>
      <c r="AA24" s="69">
        <v>0</v>
      </c>
      <c r="AB24" s="69">
        <v>1615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895592</v>
      </c>
      <c r="AN24" s="69">
        <v>14368</v>
      </c>
      <c r="AO24" s="69">
        <v>909960</v>
      </c>
      <c r="AP24" s="69">
        <v>0</v>
      </c>
      <c r="AQ24" s="69">
        <v>0</v>
      </c>
      <c r="AR24" s="69">
        <v>891170</v>
      </c>
      <c r="AS24" s="69">
        <v>4060</v>
      </c>
      <c r="AT24" s="69">
        <v>895230</v>
      </c>
      <c r="AU24" s="69">
        <v>0</v>
      </c>
      <c r="AV24" s="69">
        <v>452288</v>
      </c>
      <c r="AW24" s="69">
        <v>7398</v>
      </c>
      <c r="AX24" s="69">
        <v>459686</v>
      </c>
      <c r="AY24" s="69">
        <v>0</v>
      </c>
      <c r="AZ24" s="69">
        <v>0</v>
      </c>
      <c r="BA24" s="69">
        <v>450055</v>
      </c>
      <c r="BB24" s="69">
        <v>2090</v>
      </c>
      <c r="BC24" s="69">
        <v>452145</v>
      </c>
      <c r="BD24" s="69">
        <v>0</v>
      </c>
      <c r="BE24" s="69">
        <v>443304</v>
      </c>
      <c r="BF24" s="69">
        <v>6970</v>
      </c>
      <c r="BG24" s="73">
        <v>450274</v>
      </c>
      <c r="BH24" s="73">
        <v>0</v>
      </c>
      <c r="BI24" s="73">
        <v>0</v>
      </c>
      <c r="BJ24" s="73">
        <v>441115</v>
      </c>
      <c r="BK24" s="73">
        <v>1970</v>
      </c>
      <c r="BL24" s="73">
        <v>443085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73">
        <v>11876908</v>
      </c>
      <c r="DH24" s="73">
        <v>144493</v>
      </c>
      <c r="DI24" s="73">
        <v>12033482</v>
      </c>
      <c r="DJ24" s="73">
        <v>96207</v>
      </c>
      <c r="DK24" s="73">
        <v>0</v>
      </c>
      <c r="DL24" s="73">
        <v>11808708</v>
      </c>
      <c r="DM24" s="73">
        <v>59092</v>
      </c>
      <c r="DN24" s="73">
        <v>11879881</v>
      </c>
      <c r="DO24" s="73">
        <v>95919</v>
      </c>
      <c r="DP24" s="73">
        <v>0</v>
      </c>
      <c r="DQ24" s="73">
        <v>0</v>
      </c>
      <c r="DR24" s="73">
        <v>0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5">
        <v>2291128</v>
      </c>
      <c r="DZ24" s="75">
        <v>190279</v>
      </c>
      <c r="EA24" s="75">
        <v>2481407</v>
      </c>
      <c r="EB24" s="75">
        <v>0</v>
      </c>
      <c r="EC24" s="75">
        <v>0</v>
      </c>
      <c r="ED24" s="75">
        <v>2215308</v>
      </c>
      <c r="EE24" s="75">
        <v>58976</v>
      </c>
      <c r="EF24" s="75">
        <v>2274284</v>
      </c>
      <c r="EG24" s="75">
        <v>0</v>
      </c>
    </row>
    <row r="25" spans="1:137" ht="15" customHeight="1">
      <c r="A25" s="51" t="str">
        <f>T("272175")</f>
        <v>272175</v>
      </c>
      <c r="B25" s="54" t="s">
        <v>7</v>
      </c>
      <c r="C25" s="69">
        <v>1256202</v>
      </c>
      <c r="D25" s="69">
        <v>26914</v>
      </c>
      <c r="E25" s="69">
        <v>1283116</v>
      </c>
      <c r="F25" s="69">
        <v>0</v>
      </c>
      <c r="G25" s="69">
        <v>0</v>
      </c>
      <c r="H25" s="69">
        <v>1252279</v>
      </c>
      <c r="I25" s="69">
        <v>6511</v>
      </c>
      <c r="J25" s="69">
        <v>1258790</v>
      </c>
      <c r="K25" s="69">
        <v>0</v>
      </c>
      <c r="L25" s="69">
        <v>1256202</v>
      </c>
      <c r="M25" s="69">
        <v>26914</v>
      </c>
      <c r="N25" s="69">
        <v>1283116</v>
      </c>
      <c r="O25" s="69">
        <v>0</v>
      </c>
      <c r="P25" s="69">
        <v>0</v>
      </c>
      <c r="Q25" s="69">
        <v>1252279</v>
      </c>
      <c r="R25" s="69">
        <v>6511</v>
      </c>
      <c r="S25" s="69">
        <v>1258790</v>
      </c>
      <c r="T25" s="69">
        <v>0</v>
      </c>
      <c r="U25" s="69">
        <v>872</v>
      </c>
      <c r="V25" s="69">
        <v>0</v>
      </c>
      <c r="W25" s="69">
        <v>872</v>
      </c>
      <c r="X25" s="69">
        <v>0</v>
      </c>
      <c r="Y25" s="69">
        <v>0</v>
      </c>
      <c r="Z25" s="69">
        <v>872</v>
      </c>
      <c r="AA25" s="69">
        <v>0</v>
      </c>
      <c r="AB25" s="69">
        <v>872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1255330</v>
      </c>
      <c r="AN25" s="69">
        <v>26914</v>
      </c>
      <c r="AO25" s="69">
        <v>1282244</v>
      </c>
      <c r="AP25" s="69">
        <v>0</v>
      </c>
      <c r="AQ25" s="69">
        <v>0</v>
      </c>
      <c r="AR25" s="69">
        <v>1251407</v>
      </c>
      <c r="AS25" s="69">
        <v>6511</v>
      </c>
      <c r="AT25" s="69">
        <v>1257918</v>
      </c>
      <c r="AU25" s="69">
        <v>0</v>
      </c>
      <c r="AV25" s="69">
        <v>699946</v>
      </c>
      <c r="AW25" s="69">
        <v>15673</v>
      </c>
      <c r="AX25" s="69">
        <v>715619</v>
      </c>
      <c r="AY25" s="69">
        <v>0</v>
      </c>
      <c r="AZ25" s="69">
        <v>0</v>
      </c>
      <c r="BA25" s="69">
        <v>697635</v>
      </c>
      <c r="BB25" s="69">
        <v>3792</v>
      </c>
      <c r="BC25" s="69">
        <v>701427</v>
      </c>
      <c r="BD25" s="69">
        <v>0</v>
      </c>
      <c r="BE25" s="69">
        <v>555384</v>
      </c>
      <c r="BF25" s="69">
        <v>11241</v>
      </c>
      <c r="BG25" s="73">
        <v>566625</v>
      </c>
      <c r="BH25" s="73">
        <v>0</v>
      </c>
      <c r="BI25" s="73">
        <v>0</v>
      </c>
      <c r="BJ25" s="73">
        <v>553772</v>
      </c>
      <c r="BK25" s="73">
        <v>2719</v>
      </c>
      <c r="BL25" s="73">
        <v>556491</v>
      </c>
      <c r="BM25" s="73">
        <v>0</v>
      </c>
      <c r="BN25" s="73">
        <v>0</v>
      </c>
      <c r="BO25" s="73">
        <v>0</v>
      </c>
      <c r="BP25" s="73">
        <v>0</v>
      </c>
      <c r="BQ25" s="73">
        <v>0</v>
      </c>
      <c r="BR25" s="73">
        <v>0</v>
      </c>
      <c r="BS25" s="73">
        <v>0</v>
      </c>
      <c r="BT25" s="73">
        <v>0</v>
      </c>
      <c r="BU25" s="73">
        <v>0</v>
      </c>
      <c r="BV25" s="73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73">
        <v>0</v>
      </c>
      <c r="CP25" s="73">
        <v>0</v>
      </c>
      <c r="CQ25" s="73">
        <v>0</v>
      </c>
      <c r="CR25" s="73">
        <v>0</v>
      </c>
      <c r="CS25" s="73">
        <v>0</v>
      </c>
      <c r="CT25" s="73">
        <v>0</v>
      </c>
      <c r="CU25" s="73">
        <v>0</v>
      </c>
      <c r="CV25" s="73">
        <v>0</v>
      </c>
      <c r="CW25" s="73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73">
        <v>14829560</v>
      </c>
      <c r="DH25" s="73">
        <v>210687</v>
      </c>
      <c r="DI25" s="73">
        <v>15053379</v>
      </c>
      <c r="DJ25" s="73">
        <v>145337</v>
      </c>
      <c r="DK25" s="73">
        <v>0</v>
      </c>
      <c r="DL25" s="73">
        <v>14739662</v>
      </c>
      <c r="DM25" s="73">
        <v>83956</v>
      </c>
      <c r="DN25" s="73">
        <v>14836750</v>
      </c>
      <c r="DO25" s="73">
        <v>145192</v>
      </c>
      <c r="DP25" s="73">
        <v>0</v>
      </c>
      <c r="DQ25" s="73">
        <v>0</v>
      </c>
      <c r="DR25" s="73">
        <v>0</v>
      </c>
      <c r="DS25" s="73">
        <v>0</v>
      </c>
      <c r="DT25" s="73">
        <v>0</v>
      </c>
      <c r="DU25" s="73">
        <v>0</v>
      </c>
      <c r="DV25" s="73">
        <v>0</v>
      </c>
      <c r="DW25" s="73">
        <v>0</v>
      </c>
      <c r="DX25" s="73">
        <v>0</v>
      </c>
      <c r="DY25" s="75">
        <v>2523930</v>
      </c>
      <c r="DZ25" s="75">
        <v>1856437</v>
      </c>
      <c r="EA25" s="75">
        <v>4380367</v>
      </c>
      <c r="EB25" s="75">
        <v>0</v>
      </c>
      <c r="EC25" s="75">
        <v>0</v>
      </c>
      <c r="ED25" s="75">
        <v>2348333</v>
      </c>
      <c r="EE25" s="75">
        <v>190810</v>
      </c>
      <c r="EF25" s="75">
        <v>2539143</v>
      </c>
      <c r="EG25" s="75">
        <v>0</v>
      </c>
    </row>
    <row r="26" spans="1:137" ht="15" customHeight="1">
      <c r="A26" s="51" t="str">
        <f>T("272183")</f>
        <v>272183</v>
      </c>
      <c r="B26" s="51" t="s">
        <v>12</v>
      </c>
      <c r="C26" s="69">
        <v>1527659</v>
      </c>
      <c r="D26" s="69">
        <v>7756</v>
      </c>
      <c r="E26" s="69">
        <v>1535415</v>
      </c>
      <c r="F26" s="69">
        <v>0</v>
      </c>
      <c r="G26" s="69">
        <v>0</v>
      </c>
      <c r="H26" s="69">
        <v>1523224</v>
      </c>
      <c r="I26" s="69">
        <v>4471</v>
      </c>
      <c r="J26" s="69">
        <v>1527695</v>
      </c>
      <c r="K26" s="69">
        <v>0</v>
      </c>
      <c r="L26" s="69">
        <v>1527659</v>
      </c>
      <c r="M26" s="69">
        <v>7756</v>
      </c>
      <c r="N26" s="69">
        <v>1535415</v>
      </c>
      <c r="O26" s="69">
        <v>0</v>
      </c>
      <c r="P26" s="69">
        <v>0</v>
      </c>
      <c r="Q26" s="69">
        <v>1523224</v>
      </c>
      <c r="R26" s="69">
        <v>4471</v>
      </c>
      <c r="S26" s="69">
        <v>1527695</v>
      </c>
      <c r="T26" s="69">
        <v>0</v>
      </c>
      <c r="U26" s="69">
        <v>1555</v>
      </c>
      <c r="V26" s="69">
        <v>0</v>
      </c>
      <c r="W26" s="69">
        <v>1555</v>
      </c>
      <c r="X26" s="69">
        <v>0</v>
      </c>
      <c r="Y26" s="69">
        <v>0</v>
      </c>
      <c r="Z26" s="69">
        <v>1555</v>
      </c>
      <c r="AA26" s="69">
        <v>0</v>
      </c>
      <c r="AB26" s="69">
        <v>1555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1526104</v>
      </c>
      <c r="AN26" s="69">
        <v>7756</v>
      </c>
      <c r="AO26" s="69">
        <v>1533860</v>
      </c>
      <c r="AP26" s="69">
        <v>0</v>
      </c>
      <c r="AQ26" s="69">
        <v>0</v>
      </c>
      <c r="AR26" s="69">
        <v>1521669</v>
      </c>
      <c r="AS26" s="69">
        <v>4471</v>
      </c>
      <c r="AT26" s="69">
        <v>1526140</v>
      </c>
      <c r="AU26" s="69">
        <v>0</v>
      </c>
      <c r="AV26" s="69">
        <v>834202</v>
      </c>
      <c r="AW26" s="69">
        <v>4239</v>
      </c>
      <c r="AX26" s="69">
        <v>838441</v>
      </c>
      <c r="AY26" s="69">
        <v>0</v>
      </c>
      <c r="AZ26" s="69">
        <v>0</v>
      </c>
      <c r="BA26" s="69">
        <v>831744</v>
      </c>
      <c r="BB26" s="69">
        <v>2444</v>
      </c>
      <c r="BC26" s="69">
        <v>834188</v>
      </c>
      <c r="BD26" s="69">
        <v>0</v>
      </c>
      <c r="BE26" s="69">
        <v>691902</v>
      </c>
      <c r="BF26" s="69">
        <v>3517</v>
      </c>
      <c r="BG26" s="73">
        <v>695419</v>
      </c>
      <c r="BH26" s="73">
        <v>0</v>
      </c>
      <c r="BI26" s="73">
        <v>0</v>
      </c>
      <c r="BJ26" s="73">
        <v>689925</v>
      </c>
      <c r="BK26" s="73">
        <v>2027</v>
      </c>
      <c r="BL26" s="73">
        <v>691952</v>
      </c>
      <c r="BM26" s="73">
        <v>0</v>
      </c>
      <c r="BN26" s="73">
        <v>0</v>
      </c>
      <c r="BO26" s="73">
        <v>0</v>
      </c>
      <c r="BP26" s="73">
        <v>0</v>
      </c>
      <c r="BQ26" s="73">
        <v>0</v>
      </c>
      <c r="BR26" s="73">
        <v>0</v>
      </c>
      <c r="BS26" s="73">
        <v>0</v>
      </c>
      <c r="BT26" s="73">
        <v>0</v>
      </c>
      <c r="BU26" s="73">
        <v>0</v>
      </c>
      <c r="BV26" s="73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73">
        <v>0</v>
      </c>
      <c r="CP26" s="73">
        <v>0</v>
      </c>
      <c r="CQ26" s="73">
        <v>0</v>
      </c>
      <c r="CR26" s="73">
        <v>0</v>
      </c>
      <c r="CS26" s="73">
        <v>0</v>
      </c>
      <c r="CT26" s="73">
        <v>0</v>
      </c>
      <c r="CU26" s="73">
        <v>0</v>
      </c>
      <c r="CV26" s="73">
        <v>0</v>
      </c>
      <c r="CW26" s="73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73">
        <v>17100998</v>
      </c>
      <c r="DH26" s="73">
        <v>138113</v>
      </c>
      <c r="DI26" s="73">
        <v>17250274</v>
      </c>
      <c r="DJ26" s="73">
        <v>232441</v>
      </c>
      <c r="DK26" s="73">
        <v>0</v>
      </c>
      <c r="DL26" s="73">
        <v>17002533</v>
      </c>
      <c r="DM26" s="73">
        <v>82854</v>
      </c>
      <c r="DN26" s="73">
        <v>17096550</v>
      </c>
      <c r="DO26" s="73">
        <v>231976</v>
      </c>
      <c r="DP26" s="73">
        <v>2499998</v>
      </c>
      <c r="DQ26" s="73">
        <v>1562353</v>
      </c>
      <c r="DR26" s="73">
        <v>4062351</v>
      </c>
      <c r="DS26" s="73">
        <v>0</v>
      </c>
      <c r="DT26" s="73">
        <v>0</v>
      </c>
      <c r="DU26" s="73">
        <v>2323084</v>
      </c>
      <c r="DV26" s="73">
        <v>364383</v>
      </c>
      <c r="DW26" s="73">
        <v>2687467</v>
      </c>
      <c r="DX26" s="73">
        <v>0</v>
      </c>
      <c r="DY26" s="75">
        <v>0</v>
      </c>
      <c r="DZ26" s="75">
        <v>0</v>
      </c>
      <c r="EA26" s="75">
        <v>0</v>
      </c>
      <c r="EB26" s="75">
        <v>0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</row>
    <row r="27" spans="1:137" ht="15" customHeight="1">
      <c r="A27" s="51" t="str">
        <f>T("272191")</f>
        <v>272191</v>
      </c>
      <c r="B27" s="51" t="s">
        <v>28</v>
      </c>
      <c r="C27" s="69">
        <v>1939939</v>
      </c>
      <c r="D27" s="69">
        <v>22818</v>
      </c>
      <c r="E27" s="69">
        <v>1962757</v>
      </c>
      <c r="F27" s="69">
        <v>0</v>
      </c>
      <c r="G27" s="69">
        <v>0</v>
      </c>
      <c r="H27" s="69">
        <v>1933664</v>
      </c>
      <c r="I27" s="69">
        <v>8111</v>
      </c>
      <c r="J27" s="69">
        <v>1941775</v>
      </c>
      <c r="K27" s="69">
        <v>0</v>
      </c>
      <c r="L27" s="69">
        <v>1939939</v>
      </c>
      <c r="M27" s="69">
        <v>22818</v>
      </c>
      <c r="N27" s="69">
        <v>1962757</v>
      </c>
      <c r="O27" s="69">
        <v>0</v>
      </c>
      <c r="P27" s="69">
        <v>0</v>
      </c>
      <c r="Q27" s="69">
        <v>1933664</v>
      </c>
      <c r="R27" s="69">
        <v>8111</v>
      </c>
      <c r="S27" s="69">
        <v>1941775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1939939</v>
      </c>
      <c r="AN27" s="69">
        <v>22818</v>
      </c>
      <c r="AO27" s="69">
        <v>1962757</v>
      </c>
      <c r="AP27" s="69">
        <v>0</v>
      </c>
      <c r="AQ27" s="69">
        <v>0</v>
      </c>
      <c r="AR27" s="69">
        <v>1933664</v>
      </c>
      <c r="AS27" s="69">
        <v>8111</v>
      </c>
      <c r="AT27" s="69">
        <v>1941775</v>
      </c>
      <c r="AU27" s="69">
        <v>0</v>
      </c>
      <c r="AV27" s="69">
        <v>913300</v>
      </c>
      <c r="AW27" s="69">
        <v>10742</v>
      </c>
      <c r="AX27" s="69">
        <v>924042</v>
      </c>
      <c r="AY27" s="69">
        <v>0</v>
      </c>
      <c r="AZ27" s="69">
        <v>0</v>
      </c>
      <c r="BA27" s="69">
        <v>910350</v>
      </c>
      <c r="BB27" s="69">
        <v>3819</v>
      </c>
      <c r="BC27" s="69">
        <v>914169</v>
      </c>
      <c r="BD27" s="69">
        <v>0</v>
      </c>
      <c r="BE27" s="69">
        <v>1026639</v>
      </c>
      <c r="BF27" s="69">
        <v>12076</v>
      </c>
      <c r="BG27" s="73">
        <v>1038715</v>
      </c>
      <c r="BH27" s="73">
        <v>0</v>
      </c>
      <c r="BI27" s="73">
        <v>0</v>
      </c>
      <c r="BJ27" s="73">
        <v>1023314</v>
      </c>
      <c r="BK27" s="73">
        <v>4292</v>
      </c>
      <c r="BL27" s="73">
        <v>1027606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73">
        <v>0</v>
      </c>
      <c r="CP27" s="73">
        <v>0</v>
      </c>
      <c r="CQ27" s="73">
        <v>0</v>
      </c>
      <c r="CR27" s="73">
        <v>0</v>
      </c>
      <c r="CS27" s="73">
        <v>0</v>
      </c>
      <c r="CT27" s="73">
        <v>0</v>
      </c>
      <c r="CU27" s="73">
        <v>0</v>
      </c>
      <c r="CV27" s="73">
        <v>0</v>
      </c>
      <c r="CW27" s="73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73">
        <v>24445490</v>
      </c>
      <c r="DH27" s="73">
        <v>314162</v>
      </c>
      <c r="DI27" s="73">
        <v>24783962</v>
      </c>
      <c r="DJ27" s="73">
        <v>290132</v>
      </c>
      <c r="DK27" s="73">
        <v>0</v>
      </c>
      <c r="DL27" s="73">
        <v>24313188</v>
      </c>
      <c r="DM27" s="73">
        <v>120626</v>
      </c>
      <c r="DN27" s="73">
        <v>24458124</v>
      </c>
      <c r="DO27" s="73">
        <v>290422</v>
      </c>
      <c r="DP27" s="73">
        <v>0</v>
      </c>
      <c r="DQ27" s="73">
        <v>0</v>
      </c>
      <c r="DR27" s="73">
        <v>0</v>
      </c>
      <c r="DS27" s="73">
        <v>0</v>
      </c>
      <c r="DT27" s="73">
        <v>0</v>
      </c>
      <c r="DU27" s="73">
        <v>0</v>
      </c>
      <c r="DV27" s="73">
        <v>0</v>
      </c>
      <c r="DW27" s="73">
        <v>0</v>
      </c>
      <c r="DX27" s="73">
        <v>0</v>
      </c>
      <c r="DY27" s="75">
        <v>3640264</v>
      </c>
      <c r="DZ27" s="75">
        <v>709704</v>
      </c>
      <c r="EA27" s="75">
        <v>4349968</v>
      </c>
      <c r="EB27" s="75">
        <v>0</v>
      </c>
      <c r="EC27" s="75">
        <v>0</v>
      </c>
      <c r="ED27" s="75">
        <v>3435118</v>
      </c>
      <c r="EE27" s="75">
        <v>196559</v>
      </c>
      <c r="EF27" s="75">
        <v>3631677</v>
      </c>
      <c r="EG27" s="75">
        <v>0</v>
      </c>
    </row>
    <row r="28" spans="1:137" ht="15" customHeight="1">
      <c r="A28" s="51" t="str">
        <f>T("272205")</f>
        <v>272205</v>
      </c>
      <c r="B28" s="51" t="s">
        <v>31</v>
      </c>
      <c r="C28" s="69">
        <v>2393263</v>
      </c>
      <c r="D28" s="69">
        <v>17098</v>
      </c>
      <c r="E28" s="69">
        <v>2410361</v>
      </c>
      <c r="F28" s="69">
        <v>7915</v>
      </c>
      <c r="G28" s="69">
        <v>0</v>
      </c>
      <c r="H28" s="69">
        <v>2386221</v>
      </c>
      <c r="I28" s="69">
        <v>8370</v>
      </c>
      <c r="J28" s="69">
        <v>2394591</v>
      </c>
      <c r="K28" s="69">
        <v>7915</v>
      </c>
      <c r="L28" s="69">
        <v>2345222</v>
      </c>
      <c r="M28" s="69">
        <v>17098</v>
      </c>
      <c r="N28" s="69">
        <v>2362320</v>
      </c>
      <c r="O28" s="69">
        <v>7915</v>
      </c>
      <c r="P28" s="69">
        <v>0</v>
      </c>
      <c r="Q28" s="69">
        <v>2338180</v>
      </c>
      <c r="R28" s="69">
        <v>8370</v>
      </c>
      <c r="S28" s="69">
        <v>2346550</v>
      </c>
      <c r="T28" s="69">
        <v>7915</v>
      </c>
      <c r="U28" s="69">
        <v>54776</v>
      </c>
      <c r="V28" s="69">
        <v>0</v>
      </c>
      <c r="W28" s="69">
        <v>54776</v>
      </c>
      <c r="X28" s="69">
        <v>7915</v>
      </c>
      <c r="Y28" s="69">
        <v>0</v>
      </c>
      <c r="Z28" s="69">
        <v>54776</v>
      </c>
      <c r="AA28" s="69">
        <v>0</v>
      </c>
      <c r="AB28" s="69">
        <v>54776</v>
      </c>
      <c r="AC28" s="69">
        <v>7915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2290446</v>
      </c>
      <c r="AN28" s="69">
        <v>17098</v>
      </c>
      <c r="AO28" s="69">
        <v>2307544</v>
      </c>
      <c r="AP28" s="69">
        <v>0</v>
      </c>
      <c r="AQ28" s="69">
        <v>0</v>
      </c>
      <c r="AR28" s="69">
        <v>2283404</v>
      </c>
      <c r="AS28" s="69">
        <v>8370</v>
      </c>
      <c r="AT28" s="69">
        <v>2291774</v>
      </c>
      <c r="AU28" s="69">
        <v>0</v>
      </c>
      <c r="AV28" s="69">
        <v>1334820</v>
      </c>
      <c r="AW28" s="69">
        <v>9964</v>
      </c>
      <c r="AX28" s="69">
        <v>1344784</v>
      </c>
      <c r="AY28" s="69">
        <v>0</v>
      </c>
      <c r="AZ28" s="69">
        <v>0</v>
      </c>
      <c r="BA28" s="69">
        <v>1330716</v>
      </c>
      <c r="BB28" s="69">
        <v>4878</v>
      </c>
      <c r="BC28" s="69">
        <v>1335594</v>
      </c>
      <c r="BD28" s="69">
        <v>0</v>
      </c>
      <c r="BE28" s="69">
        <v>955626</v>
      </c>
      <c r="BF28" s="69">
        <v>7134</v>
      </c>
      <c r="BG28" s="73">
        <v>962760</v>
      </c>
      <c r="BH28" s="73">
        <v>0</v>
      </c>
      <c r="BI28" s="73">
        <v>0</v>
      </c>
      <c r="BJ28" s="73">
        <v>952688</v>
      </c>
      <c r="BK28" s="73">
        <v>3492</v>
      </c>
      <c r="BL28" s="73">
        <v>956180</v>
      </c>
      <c r="BM28" s="73">
        <v>0</v>
      </c>
      <c r="BN28" s="73">
        <v>0</v>
      </c>
      <c r="BO28" s="73">
        <v>0</v>
      </c>
      <c r="BP28" s="73">
        <v>0</v>
      </c>
      <c r="BQ28" s="73">
        <v>0</v>
      </c>
      <c r="BR28" s="73">
        <v>0</v>
      </c>
      <c r="BS28" s="73">
        <v>0</v>
      </c>
      <c r="BT28" s="73">
        <v>0</v>
      </c>
      <c r="BU28" s="73">
        <v>0</v>
      </c>
      <c r="BV28" s="73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73">
        <v>48041</v>
      </c>
      <c r="CP28" s="73">
        <v>0</v>
      </c>
      <c r="CQ28" s="73">
        <v>48041</v>
      </c>
      <c r="CR28" s="73">
        <v>0</v>
      </c>
      <c r="CS28" s="73">
        <v>0</v>
      </c>
      <c r="CT28" s="73">
        <v>48041</v>
      </c>
      <c r="CU28" s="73">
        <v>0</v>
      </c>
      <c r="CV28" s="73">
        <v>48041</v>
      </c>
      <c r="CW28" s="73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73">
        <v>24980571</v>
      </c>
      <c r="DH28" s="73">
        <v>248439</v>
      </c>
      <c r="DI28" s="73">
        <v>25241365</v>
      </c>
      <c r="DJ28" s="73">
        <v>203560</v>
      </c>
      <c r="DK28" s="73">
        <v>0</v>
      </c>
      <c r="DL28" s="73">
        <v>24887793</v>
      </c>
      <c r="DM28" s="73">
        <v>118605</v>
      </c>
      <c r="DN28" s="73">
        <v>25018753</v>
      </c>
      <c r="DO28" s="73">
        <v>203756</v>
      </c>
      <c r="DP28" s="73">
        <v>0</v>
      </c>
      <c r="DQ28" s="73">
        <v>0</v>
      </c>
      <c r="DR28" s="73">
        <v>0</v>
      </c>
      <c r="DS28" s="73">
        <v>0</v>
      </c>
      <c r="DT28" s="73">
        <v>0</v>
      </c>
      <c r="DU28" s="73">
        <v>0</v>
      </c>
      <c r="DV28" s="73">
        <v>0</v>
      </c>
      <c r="DW28" s="73">
        <v>0</v>
      </c>
      <c r="DX28" s="73">
        <v>0</v>
      </c>
      <c r="DY28" s="75">
        <v>3058546</v>
      </c>
      <c r="DZ28" s="75">
        <v>519224</v>
      </c>
      <c r="EA28" s="75">
        <v>3577770</v>
      </c>
      <c r="EB28" s="75">
        <v>0</v>
      </c>
      <c r="EC28" s="75">
        <v>0</v>
      </c>
      <c r="ED28" s="75">
        <v>2942887</v>
      </c>
      <c r="EE28" s="75">
        <v>213739</v>
      </c>
      <c r="EF28" s="75">
        <v>3156626</v>
      </c>
      <c r="EG28" s="75">
        <v>0</v>
      </c>
    </row>
    <row r="29" spans="1:137" ht="15" customHeight="1">
      <c r="A29" s="51" t="str">
        <f>T("272213")</f>
        <v>272213</v>
      </c>
      <c r="B29" s="51" t="s">
        <v>21</v>
      </c>
      <c r="C29" s="69">
        <v>696459</v>
      </c>
      <c r="D29" s="69">
        <v>9746</v>
      </c>
      <c r="E29" s="69">
        <v>706205</v>
      </c>
      <c r="F29" s="69">
        <v>0</v>
      </c>
      <c r="G29" s="69">
        <v>0</v>
      </c>
      <c r="H29" s="69">
        <v>693255</v>
      </c>
      <c r="I29" s="69">
        <v>3330</v>
      </c>
      <c r="J29" s="69">
        <v>696585</v>
      </c>
      <c r="K29" s="69">
        <v>0</v>
      </c>
      <c r="L29" s="69">
        <v>696459</v>
      </c>
      <c r="M29" s="69">
        <v>9746</v>
      </c>
      <c r="N29" s="69">
        <v>706205</v>
      </c>
      <c r="O29" s="69">
        <v>0</v>
      </c>
      <c r="P29" s="69">
        <v>0</v>
      </c>
      <c r="Q29" s="69">
        <v>693255</v>
      </c>
      <c r="R29" s="69">
        <v>3330</v>
      </c>
      <c r="S29" s="69">
        <v>696585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696459</v>
      </c>
      <c r="AN29" s="69">
        <v>9746</v>
      </c>
      <c r="AO29" s="69">
        <v>706205</v>
      </c>
      <c r="AP29" s="69">
        <v>0</v>
      </c>
      <c r="AQ29" s="69">
        <v>0</v>
      </c>
      <c r="AR29" s="69">
        <v>693255</v>
      </c>
      <c r="AS29" s="69">
        <v>3330</v>
      </c>
      <c r="AT29" s="69">
        <v>696585</v>
      </c>
      <c r="AU29" s="69">
        <v>0</v>
      </c>
      <c r="AV29" s="69">
        <v>377967</v>
      </c>
      <c r="AW29" s="69">
        <v>5289</v>
      </c>
      <c r="AX29" s="69">
        <v>383256</v>
      </c>
      <c r="AY29" s="69">
        <v>0</v>
      </c>
      <c r="AZ29" s="69">
        <v>0</v>
      </c>
      <c r="BA29" s="69">
        <v>376229</v>
      </c>
      <c r="BB29" s="69">
        <v>1807</v>
      </c>
      <c r="BC29" s="69">
        <v>378036</v>
      </c>
      <c r="BD29" s="69">
        <v>0</v>
      </c>
      <c r="BE29" s="69">
        <v>318492</v>
      </c>
      <c r="BF29" s="69">
        <v>4457</v>
      </c>
      <c r="BG29" s="73">
        <v>322949</v>
      </c>
      <c r="BH29" s="73">
        <v>0</v>
      </c>
      <c r="BI29" s="73">
        <v>0</v>
      </c>
      <c r="BJ29" s="73">
        <v>317026</v>
      </c>
      <c r="BK29" s="73">
        <v>1523</v>
      </c>
      <c r="BL29" s="73">
        <v>318549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73">
        <v>0</v>
      </c>
      <c r="CP29" s="73">
        <v>0</v>
      </c>
      <c r="CQ29" s="73">
        <v>0</v>
      </c>
      <c r="CR29" s="73">
        <v>0</v>
      </c>
      <c r="CS29" s="73">
        <v>0</v>
      </c>
      <c r="CT29" s="73">
        <v>0</v>
      </c>
      <c r="CU29" s="73">
        <v>0</v>
      </c>
      <c r="CV29" s="73">
        <v>0</v>
      </c>
      <c r="CW29" s="73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73">
        <v>9094167</v>
      </c>
      <c r="DH29" s="73">
        <v>115962</v>
      </c>
      <c r="DI29" s="73">
        <v>9217095</v>
      </c>
      <c r="DJ29" s="73">
        <v>158479</v>
      </c>
      <c r="DK29" s="73">
        <v>0</v>
      </c>
      <c r="DL29" s="73">
        <v>9044345</v>
      </c>
      <c r="DM29" s="73">
        <v>43681</v>
      </c>
      <c r="DN29" s="73">
        <v>9094992</v>
      </c>
      <c r="DO29" s="73">
        <v>158479</v>
      </c>
      <c r="DP29" s="73">
        <v>0</v>
      </c>
      <c r="DQ29" s="73">
        <v>0</v>
      </c>
      <c r="DR29" s="73">
        <v>0</v>
      </c>
      <c r="DS29" s="73">
        <v>0</v>
      </c>
      <c r="DT29" s="73">
        <v>0</v>
      </c>
      <c r="DU29" s="73">
        <v>0</v>
      </c>
      <c r="DV29" s="73">
        <v>0</v>
      </c>
      <c r="DW29" s="73">
        <v>0</v>
      </c>
      <c r="DX29" s="73">
        <v>0</v>
      </c>
      <c r="DY29" s="75">
        <v>1477469</v>
      </c>
      <c r="DZ29" s="75">
        <v>147477</v>
      </c>
      <c r="EA29" s="75">
        <v>1624946</v>
      </c>
      <c r="EB29" s="75">
        <v>0</v>
      </c>
      <c r="EC29" s="75">
        <v>0</v>
      </c>
      <c r="ED29" s="75">
        <v>1404127</v>
      </c>
      <c r="EE29" s="75">
        <v>64680</v>
      </c>
      <c r="EF29" s="75">
        <v>1468807</v>
      </c>
      <c r="EG29" s="75">
        <v>0</v>
      </c>
    </row>
    <row r="30" spans="1:137" ht="15" customHeight="1">
      <c r="A30" s="51" t="str">
        <f>T("272221")</f>
        <v>272221</v>
      </c>
      <c r="B30" s="51" t="s">
        <v>8</v>
      </c>
      <c r="C30" s="69">
        <v>1025549</v>
      </c>
      <c r="D30" s="69">
        <v>7908</v>
      </c>
      <c r="E30" s="69">
        <v>1033457</v>
      </c>
      <c r="F30" s="69">
        <v>0</v>
      </c>
      <c r="G30" s="69">
        <v>0</v>
      </c>
      <c r="H30" s="69">
        <v>1021497</v>
      </c>
      <c r="I30" s="69">
        <v>3892</v>
      </c>
      <c r="J30" s="69">
        <v>1025389</v>
      </c>
      <c r="K30" s="69">
        <v>0</v>
      </c>
      <c r="L30" s="69">
        <v>1025549</v>
      </c>
      <c r="M30" s="69">
        <v>7908</v>
      </c>
      <c r="N30" s="69">
        <v>1033457</v>
      </c>
      <c r="O30" s="69">
        <v>0</v>
      </c>
      <c r="P30" s="69">
        <v>0</v>
      </c>
      <c r="Q30" s="69">
        <v>1021497</v>
      </c>
      <c r="R30" s="69">
        <v>3892</v>
      </c>
      <c r="S30" s="69">
        <v>1025389</v>
      </c>
      <c r="T30" s="69">
        <v>0</v>
      </c>
      <c r="U30" s="69">
        <v>27407</v>
      </c>
      <c r="V30" s="69">
        <v>0</v>
      </c>
      <c r="W30" s="69">
        <v>27407</v>
      </c>
      <c r="X30" s="69">
        <v>0</v>
      </c>
      <c r="Y30" s="69">
        <v>0</v>
      </c>
      <c r="Z30" s="69">
        <v>27407</v>
      </c>
      <c r="AA30" s="69">
        <v>0</v>
      </c>
      <c r="AB30" s="69">
        <v>27407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0</v>
      </c>
      <c r="AL30" s="69">
        <v>0</v>
      </c>
      <c r="AM30" s="69">
        <v>998142</v>
      </c>
      <c r="AN30" s="69">
        <v>7908</v>
      </c>
      <c r="AO30" s="69">
        <v>1006050</v>
      </c>
      <c r="AP30" s="69">
        <v>0</v>
      </c>
      <c r="AQ30" s="69">
        <v>0</v>
      </c>
      <c r="AR30" s="69">
        <v>994090</v>
      </c>
      <c r="AS30" s="69">
        <v>3892</v>
      </c>
      <c r="AT30" s="69">
        <v>997982</v>
      </c>
      <c r="AU30" s="69">
        <v>0</v>
      </c>
      <c r="AV30" s="69">
        <v>539567</v>
      </c>
      <c r="AW30" s="69">
        <v>4274</v>
      </c>
      <c r="AX30" s="69">
        <v>543841</v>
      </c>
      <c r="AY30" s="69">
        <v>0</v>
      </c>
      <c r="AZ30" s="69">
        <v>0</v>
      </c>
      <c r="BA30" s="69">
        <v>537325</v>
      </c>
      <c r="BB30" s="69">
        <v>2104</v>
      </c>
      <c r="BC30" s="69">
        <v>539429</v>
      </c>
      <c r="BD30" s="69">
        <v>0</v>
      </c>
      <c r="BE30" s="69">
        <v>458575</v>
      </c>
      <c r="BF30" s="69">
        <v>3634</v>
      </c>
      <c r="BG30" s="73">
        <v>462209</v>
      </c>
      <c r="BH30" s="73">
        <v>0</v>
      </c>
      <c r="BI30" s="73">
        <v>0</v>
      </c>
      <c r="BJ30" s="73">
        <v>456765</v>
      </c>
      <c r="BK30" s="73">
        <v>1788</v>
      </c>
      <c r="BL30" s="73">
        <v>458553</v>
      </c>
      <c r="BM30" s="73">
        <v>0</v>
      </c>
      <c r="BN30" s="73">
        <v>0</v>
      </c>
      <c r="BO30" s="73">
        <v>0</v>
      </c>
      <c r="BP30" s="73">
        <v>0</v>
      </c>
      <c r="BQ30" s="73">
        <v>0</v>
      </c>
      <c r="BR30" s="73">
        <v>0</v>
      </c>
      <c r="BS30" s="73">
        <v>0</v>
      </c>
      <c r="BT30" s="73">
        <v>0</v>
      </c>
      <c r="BU30" s="73">
        <v>0</v>
      </c>
      <c r="BV30" s="73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73">
        <v>0</v>
      </c>
      <c r="CP30" s="73">
        <v>0</v>
      </c>
      <c r="CQ30" s="73">
        <v>0</v>
      </c>
      <c r="CR30" s="73">
        <v>0</v>
      </c>
      <c r="CS30" s="73">
        <v>0</v>
      </c>
      <c r="CT30" s="73">
        <v>0</v>
      </c>
      <c r="CU30" s="73">
        <v>0</v>
      </c>
      <c r="CV30" s="73">
        <v>0</v>
      </c>
      <c r="CW30" s="73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73">
        <v>12693676</v>
      </c>
      <c r="DH30" s="73">
        <v>134181</v>
      </c>
      <c r="DI30" s="73">
        <v>12840354</v>
      </c>
      <c r="DJ30" s="73">
        <v>108606</v>
      </c>
      <c r="DK30" s="73">
        <v>0</v>
      </c>
      <c r="DL30" s="73">
        <v>12621127</v>
      </c>
      <c r="DM30" s="73">
        <v>57504</v>
      </c>
      <c r="DN30" s="73">
        <v>12691128</v>
      </c>
      <c r="DO30" s="73">
        <v>108172</v>
      </c>
      <c r="DP30" s="73">
        <v>0</v>
      </c>
      <c r="DQ30" s="73">
        <v>0</v>
      </c>
      <c r="DR30" s="73">
        <v>0</v>
      </c>
      <c r="DS30" s="73">
        <v>0</v>
      </c>
      <c r="DT30" s="73">
        <v>0</v>
      </c>
      <c r="DU30" s="73">
        <v>0</v>
      </c>
      <c r="DV30" s="73">
        <v>0</v>
      </c>
      <c r="DW30" s="73">
        <v>0</v>
      </c>
      <c r="DX30" s="73">
        <v>0</v>
      </c>
      <c r="DY30" s="75">
        <v>2399667</v>
      </c>
      <c r="DZ30" s="75">
        <v>573122</v>
      </c>
      <c r="EA30" s="75">
        <v>2972789</v>
      </c>
      <c r="EB30" s="75">
        <v>0</v>
      </c>
      <c r="EC30" s="75">
        <v>0</v>
      </c>
      <c r="ED30" s="75">
        <v>2279335</v>
      </c>
      <c r="EE30" s="75">
        <v>132809</v>
      </c>
      <c r="EF30" s="75">
        <v>2412144</v>
      </c>
      <c r="EG30" s="75">
        <v>0</v>
      </c>
    </row>
    <row r="31" spans="1:137" ht="15" customHeight="1">
      <c r="A31" s="51" t="str">
        <f>T("272230")</f>
        <v>272230</v>
      </c>
      <c r="B31" s="51" t="s">
        <v>30</v>
      </c>
      <c r="C31" s="69">
        <v>1645014</v>
      </c>
      <c r="D31" s="69">
        <v>26037</v>
      </c>
      <c r="E31" s="69">
        <v>1671051</v>
      </c>
      <c r="F31" s="69">
        <v>0</v>
      </c>
      <c r="G31" s="69">
        <v>0</v>
      </c>
      <c r="H31" s="69">
        <v>1637835</v>
      </c>
      <c r="I31" s="69">
        <v>7999</v>
      </c>
      <c r="J31" s="69">
        <v>1645834</v>
      </c>
      <c r="K31" s="69">
        <v>0</v>
      </c>
      <c r="L31" s="69">
        <v>1645014</v>
      </c>
      <c r="M31" s="69">
        <v>26037</v>
      </c>
      <c r="N31" s="69">
        <v>1671051</v>
      </c>
      <c r="O31" s="69">
        <v>0</v>
      </c>
      <c r="P31" s="69">
        <v>0</v>
      </c>
      <c r="Q31" s="69">
        <v>1637835</v>
      </c>
      <c r="R31" s="69">
        <v>7999</v>
      </c>
      <c r="S31" s="69">
        <v>1645834</v>
      </c>
      <c r="T31" s="69">
        <v>0</v>
      </c>
      <c r="U31" s="69">
        <v>925</v>
      </c>
      <c r="V31" s="69">
        <v>0</v>
      </c>
      <c r="W31" s="69">
        <v>925</v>
      </c>
      <c r="X31" s="69">
        <v>0</v>
      </c>
      <c r="Y31" s="69">
        <v>0</v>
      </c>
      <c r="Z31" s="69">
        <v>925</v>
      </c>
      <c r="AA31" s="69">
        <v>0</v>
      </c>
      <c r="AB31" s="69">
        <v>925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AL31" s="69">
        <v>0</v>
      </c>
      <c r="AM31" s="69">
        <v>1644089</v>
      </c>
      <c r="AN31" s="69">
        <v>26037</v>
      </c>
      <c r="AO31" s="69">
        <v>1670126</v>
      </c>
      <c r="AP31" s="69">
        <v>0</v>
      </c>
      <c r="AQ31" s="69">
        <v>0</v>
      </c>
      <c r="AR31" s="69">
        <v>1636910</v>
      </c>
      <c r="AS31" s="69">
        <v>7999</v>
      </c>
      <c r="AT31" s="69">
        <v>1644909</v>
      </c>
      <c r="AU31" s="69">
        <v>0</v>
      </c>
      <c r="AV31" s="69">
        <v>910667</v>
      </c>
      <c r="AW31" s="69">
        <v>14422</v>
      </c>
      <c r="AX31" s="69">
        <v>925089</v>
      </c>
      <c r="AY31" s="69">
        <v>0</v>
      </c>
      <c r="AZ31" s="69">
        <v>0</v>
      </c>
      <c r="BA31" s="69">
        <v>906691</v>
      </c>
      <c r="BB31" s="69">
        <v>4431</v>
      </c>
      <c r="BC31" s="69">
        <v>911122</v>
      </c>
      <c r="BD31" s="69">
        <v>0</v>
      </c>
      <c r="BE31" s="69">
        <v>733422</v>
      </c>
      <c r="BF31" s="69">
        <v>11615</v>
      </c>
      <c r="BG31" s="73">
        <v>745037</v>
      </c>
      <c r="BH31" s="73">
        <v>0</v>
      </c>
      <c r="BI31" s="73">
        <v>0</v>
      </c>
      <c r="BJ31" s="73">
        <v>730219</v>
      </c>
      <c r="BK31" s="73">
        <v>3568</v>
      </c>
      <c r="BL31" s="73">
        <v>733787</v>
      </c>
      <c r="BM31" s="73">
        <v>0</v>
      </c>
      <c r="BN31" s="73">
        <v>0</v>
      </c>
      <c r="BO31" s="73">
        <v>0</v>
      </c>
      <c r="BP31" s="73">
        <v>0</v>
      </c>
      <c r="BQ31" s="73">
        <v>0</v>
      </c>
      <c r="BR31" s="73">
        <v>0</v>
      </c>
      <c r="BS31" s="73">
        <v>0</v>
      </c>
      <c r="BT31" s="73">
        <v>0</v>
      </c>
      <c r="BU31" s="73">
        <v>0</v>
      </c>
      <c r="BV31" s="73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73">
        <v>0</v>
      </c>
      <c r="CP31" s="73">
        <v>0</v>
      </c>
      <c r="CQ31" s="73">
        <v>0</v>
      </c>
      <c r="CR31" s="73">
        <v>0</v>
      </c>
      <c r="CS31" s="73">
        <v>0</v>
      </c>
      <c r="CT31" s="73">
        <v>0</v>
      </c>
      <c r="CU31" s="73">
        <v>0</v>
      </c>
      <c r="CV31" s="73">
        <v>0</v>
      </c>
      <c r="CW31" s="73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73">
        <v>18297162</v>
      </c>
      <c r="DH31" s="73">
        <v>373574</v>
      </c>
      <c r="DI31" s="73">
        <v>18683897</v>
      </c>
      <c r="DJ31" s="73">
        <v>326085</v>
      </c>
      <c r="DK31" s="73">
        <v>0</v>
      </c>
      <c r="DL31" s="73">
        <v>18128624</v>
      </c>
      <c r="DM31" s="73">
        <v>127155</v>
      </c>
      <c r="DN31" s="73">
        <v>18268940</v>
      </c>
      <c r="DO31" s="73">
        <v>324780</v>
      </c>
      <c r="DP31" s="73">
        <v>0</v>
      </c>
      <c r="DQ31" s="73">
        <v>0</v>
      </c>
      <c r="DR31" s="73">
        <v>0</v>
      </c>
      <c r="DS31" s="73">
        <v>0</v>
      </c>
      <c r="DT31" s="73">
        <v>0</v>
      </c>
      <c r="DU31" s="73">
        <v>0</v>
      </c>
      <c r="DV31" s="73">
        <v>0</v>
      </c>
      <c r="DW31" s="73">
        <v>0</v>
      </c>
      <c r="DX31" s="73">
        <v>0</v>
      </c>
      <c r="DY31" s="75">
        <v>2642797</v>
      </c>
      <c r="DZ31" s="75">
        <v>885623</v>
      </c>
      <c r="EA31" s="75">
        <v>3528420</v>
      </c>
      <c r="EB31" s="75">
        <v>0</v>
      </c>
      <c r="EC31" s="75">
        <v>0</v>
      </c>
      <c r="ED31" s="75">
        <v>2411076</v>
      </c>
      <c r="EE31" s="75">
        <v>177093</v>
      </c>
      <c r="EF31" s="75">
        <v>2588169</v>
      </c>
      <c r="EG31" s="75">
        <v>0</v>
      </c>
    </row>
    <row r="32" spans="1:137" ht="15" customHeight="1">
      <c r="A32" s="51" t="str">
        <f>T("272248")</f>
        <v>272248</v>
      </c>
      <c r="B32" s="51" t="s">
        <v>20</v>
      </c>
      <c r="C32" s="69">
        <v>1677884</v>
      </c>
      <c r="D32" s="69">
        <v>15470</v>
      </c>
      <c r="E32" s="69">
        <v>1693354</v>
      </c>
      <c r="F32" s="69">
        <v>0</v>
      </c>
      <c r="G32" s="69">
        <v>0</v>
      </c>
      <c r="H32" s="69">
        <v>1669968</v>
      </c>
      <c r="I32" s="69">
        <v>8224</v>
      </c>
      <c r="J32" s="69">
        <v>1678192</v>
      </c>
      <c r="K32" s="69">
        <v>0</v>
      </c>
      <c r="L32" s="69">
        <v>1677884</v>
      </c>
      <c r="M32" s="69">
        <v>15470</v>
      </c>
      <c r="N32" s="69">
        <v>1693354</v>
      </c>
      <c r="O32" s="69">
        <v>0</v>
      </c>
      <c r="P32" s="69">
        <v>0</v>
      </c>
      <c r="Q32" s="69">
        <v>1669968</v>
      </c>
      <c r="R32" s="69">
        <v>8224</v>
      </c>
      <c r="S32" s="69">
        <v>1678192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1677884</v>
      </c>
      <c r="AN32" s="69">
        <v>15470</v>
      </c>
      <c r="AO32" s="69">
        <v>1693354</v>
      </c>
      <c r="AP32" s="69">
        <v>0</v>
      </c>
      <c r="AQ32" s="69">
        <v>0</v>
      </c>
      <c r="AR32" s="69">
        <v>1669968</v>
      </c>
      <c r="AS32" s="69">
        <v>8224</v>
      </c>
      <c r="AT32" s="69">
        <v>1678192</v>
      </c>
      <c r="AU32" s="69">
        <v>0</v>
      </c>
      <c r="AV32" s="69">
        <v>1017320</v>
      </c>
      <c r="AW32" s="69">
        <v>9379</v>
      </c>
      <c r="AX32" s="69">
        <v>1026699</v>
      </c>
      <c r="AY32" s="69">
        <v>0</v>
      </c>
      <c r="AZ32" s="69">
        <v>0</v>
      </c>
      <c r="BA32" s="69">
        <v>1012520</v>
      </c>
      <c r="BB32" s="69">
        <v>4986</v>
      </c>
      <c r="BC32" s="69">
        <v>1017506</v>
      </c>
      <c r="BD32" s="69">
        <v>0</v>
      </c>
      <c r="BE32" s="69">
        <v>660564</v>
      </c>
      <c r="BF32" s="69">
        <v>6091</v>
      </c>
      <c r="BG32" s="73">
        <v>666655</v>
      </c>
      <c r="BH32" s="73">
        <v>0</v>
      </c>
      <c r="BI32" s="73">
        <v>0</v>
      </c>
      <c r="BJ32" s="73">
        <v>657448</v>
      </c>
      <c r="BK32" s="73">
        <v>3238</v>
      </c>
      <c r="BL32" s="73">
        <v>660686</v>
      </c>
      <c r="BM32" s="73">
        <v>0</v>
      </c>
      <c r="BN32" s="73">
        <v>0</v>
      </c>
      <c r="BO32" s="73">
        <v>0</v>
      </c>
      <c r="BP32" s="73">
        <v>0</v>
      </c>
      <c r="BQ32" s="73">
        <v>0</v>
      </c>
      <c r="BR32" s="73">
        <v>0</v>
      </c>
      <c r="BS32" s="73">
        <v>0</v>
      </c>
      <c r="BT32" s="73">
        <v>0</v>
      </c>
      <c r="BU32" s="73">
        <v>0</v>
      </c>
      <c r="BV32" s="73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73">
        <v>0</v>
      </c>
      <c r="CP32" s="73">
        <v>0</v>
      </c>
      <c r="CQ32" s="73">
        <v>0</v>
      </c>
      <c r="CR32" s="73">
        <v>0</v>
      </c>
      <c r="CS32" s="73">
        <v>0</v>
      </c>
      <c r="CT32" s="73">
        <v>0</v>
      </c>
      <c r="CU32" s="73">
        <v>0</v>
      </c>
      <c r="CV32" s="73">
        <v>0</v>
      </c>
      <c r="CW32" s="73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73">
        <v>18508504</v>
      </c>
      <c r="DH32" s="73">
        <v>282402</v>
      </c>
      <c r="DI32" s="73">
        <v>18805392</v>
      </c>
      <c r="DJ32" s="73">
        <v>414661</v>
      </c>
      <c r="DK32" s="73">
        <v>0</v>
      </c>
      <c r="DL32" s="73">
        <v>18375374</v>
      </c>
      <c r="DM32" s="73">
        <v>131191</v>
      </c>
      <c r="DN32" s="73">
        <v>18521051</v>
      </c>
      <c r="DO32" s="73">
        <v>414051</v>
      </c>
      <c r="DP32" s="73">
        <v>0</v>
      </c>
      <c r="DQ32" s="73">
        <v>0</v>
      </c>
      <c r="DR32" s="73">
        <v>0</v>
      </c>
      <c r="DS32" s="73">
        <v>0</v>
      </c>
      <c r="DT32" s="73">
        <v>0</v>
      </c>
      <c r="DU32" s="73">
        <v>0</v>
      </c>
      <c r="DV32" s="73">
        <v>0</v>
      </c>
      <c r="DW32" s="73">
        <v>0</v>
      </c>
      <c r="DX32" s="73">
        <v>0</v>
      </c>
      <c r="DY32" s="75">
        <v>1804770</v>
      </c>
      <c r="DZ32" s="75">
        <v>588124</v>
      </c>
      <c r="EA32" s="75">
        <v>2392894</v>
      </c>
      <c r="EB32" s="75">
        <v>0</v>
      </c>
      <c r="EC32" s="75">
        <v>0</v>
      </c>
      <c r="ED32" s="75">
        <v>1665820</v>
      </c>
      <c r="EE32" s="75">
        <v>73902</v>
      </c>
      <c r="EF32" s="75">
        <v>1739722</v>
      </c>
      <c r="EG32" s="75">
        <v>0</v>
      </c>
    </row>
    <row r="33" spans="1:137" ht="15" customHeight="1">
      <c r="A33" s="51" t="str">
        <f>T("272256")</f>
        <v>272256</v>
      </c>
      <c r="B33" s="51" t="s">
        <v>25</v>
      </c>
      <c r="C33" s="69">
        <v>928861</v>
      </c>
      <c r="D33" s="69">
        <v>13642</v>
      </c>
      <c r="E33" s="69">
        <v>942503</v>
      </c>
      <c r="F33" s="69">
        <v>0</v>
      </c>
      <c r="G33" s="69">
        <v>0</v>
      </c>
      <c r="H33" s="69">
        <v>925349</v>
      </c>
      <c r="I33" s="69">
        <v>5335</v>
      </c>
      <c r="J33" s="69">
        <v>930684</v>
      </c>
      <c r="K33" s="69">
        <v>0</v>
      </c>
      <c r="L33" s="69">
        <v>928861</v>
      </c>
      <c r="M33" s="69">
        <v>13642</v>
      </c>
      <c r="N33" s="69">
        <v>942503</v>
      </c>
      <c r="O33" s="69">
        <v>0</v>
      </c>
      <c r="P33" s="69">
        <v>0</v>
      </c>
      <c r="Q33" s="69">
        <v>925349</v>
      </c>
      <c r="R33" s="69">
        <v>5335</v>
      </c>
      <c r="S33" s="69">
        <v>930684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928861</v>
      </c>
      <c r="AN33" s="69">
        <v>13642</v>
      </c>
      <c r="AO33" s="69">
        <v>942503</v>
      </c>
      <c r="AP33" s="69">
        <v>0</v>
      </c>
      <c r="AQ33" s="69">
        <v>0</v>
      </c>
      <c r="AR33" s="69">
        <v>925349</v>
      </c>
      <c r="AS33" s="69">
        <v>5335</v>
      </c>
      <c r="AT33" s="69">
        <v>930684</v>
      </c>
      <c r="AU33" s="69">
        <v>0</v>
      </c>
      <c r="AV33" s="69">
        <v>589421</v>
      </c>
      <c r="AW33" s="69">
        <v>8657</v>
      </c>
      <c r="AX33" s="69">
        <v>598078</v>
      </c>
      <c r="AY33" s="69">
        <v>0</v>
      </c>
      <c r="AZ33" s="69">
        <v>0</v>
      </c>
      <c r="BA33" s="69">
        <v>587226</v>
      </c>
      <c r="BB33" s="69">
        <v>3386</v>
      </c>
      <c r="BC33" s="69">
        <v>590612</v>
      </c>
      <c r="BD33" s="69">
        <v>0</v>
      </c>
      <c r="BE33" s="69">
        <v>339440</v>
      </c>
      <c r="BF33" s="69">
        <v>4985</v>
      </c>
      <c r="BG33" s="73">
        <v>344425</v>
      </c>
      <c r="BH33" s="73">
        <v>0</v>
      </c>
      <c r="BI33" s="73">
        <v>0</v>
      </c>
      <c r="BJ33" s="73">
        <v>338123</v>
      </c>
      <c r="BK33" s="73">
        <v>1949</v>
      </c>
      <c r="BL33" s="73">
        <v>340072</v>
      </c>
      <c r="BM33" s="73">
        <v>0</v>
      </c>
      <c r="BN33" s="73">
        <v>0</v>
      </c>
      <c r="BO33" s="73">
        <v>0</v>
      </c>
      <c r="BP33" s="73">
        <v>0</v>
      </c>
      <c r="BQ33" s="73">
        <v>0</v>
      </c>
      <c r="BR33" s="73">
        <v>0</v>
      </c>
      <c r="BS33" s="73">
        <v>0</v>
      </c>
      <c r="BT33" s="73">
        <v>0</v>
      </c>
      <c r="BU33" s="73">
        <v>0</v>
      </c>
      <c r="BV33" s="73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73">
        <v>0</v>
      </c>
      <c r="CP33" s="73">
        <v>0</v>
      </c>
      <c r="CQ33" s="73">
        <v>0</v>
      </c>
      <c r="CR33" s="73">
        <v>0</v>
      </c>
      <c r="CS33" s="73">
        <v>0</v>
      </c>
      <c r="CT33" s="73">
        <v>0</v>
      </c>
      <c r="CU33" s="73">
        <v>0</v>
      </c>
      <c r="CV33" s="73">
        <v>0</v>
      </c>
      <c r="CW33" s="73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73">
        <v>10395372</v>
      </c>
      <c r="DH33" s="73">
        <v>181958</v>
      </c>
      <c r="DI33" s="73">
        <v>10581346</v>
      </c>
      <c r="DJ33" s="73">
        <v>73473</v>
      </c>
      <c r="DK33" s="73">
        <v>0</v>
      </c>
      <c r="DL33" s="73">
        <v>10337060</v>
      </c>
      <c r="DM33" s="73">
        <v>69763</v>
      </c>
      <c r="DN33" s="73">
        <v>10410839</v>
      </c>
      <c r="DO33" s="73">
        <v>73253</v>
      </c>
      <c r="DP33" s="73">
        <v>0</v>
      </c>
      <c r="DQ33" s="73">
        <v>0</v>
      </c>
      <c r="DR33" s="73">
        <v>0</v>
      </c>
      <c r="DS33" s="73">
        <v>0</v>
      </c>
      <c r="DT33" s="73">
        <v>0</v>
      </c>
      <c r="DU33" s="73">
        <v>0</v>
      </c>
      <c r="DV33" s="73">
        <v>0</v>
      </c>
      <c r="DW33" s="73">
        <v>0</v>
      </c>
      <c r="DX33" s="73">
        <v>0</v>
      </c>
      <c r="DY33" s="75">
        <v>1168418</v>
      </c>
      <c r="DZ33" s="75">
        <v>627357</v>
      </c>
      <c r="EA33" s="75">
        <v>1795775</v>
      </c>
      <c r="EB33" s="75">
        <v>0</v>
      </c>
      <c r="EC33" s="75">
        <v>0</v>
      </c>
      <c r="ED33" s="75">
        <v>1100813</v>
      </c>
      <c r="EE33" s="75">
        <v>50657</v>
      </c>
      <c r="EF33" s="75">
        <v>1151470</v>
      </c>
      <c r="EG33" s="75">
        <v>0</v>
      </c>
    </row>
    <row r="34" spans="1:137" ht="15" customHeight="1">
      <c r="A34" s="51" t="str">
        <f>T("272264")</f>
        <v>272264</v>
      </c>
      <c r="B34" s="51" t="s">
        <v>23</v>
      </c>
      <c r="C34" s="69">
        <v>720974</v>
      </c>
      <c r="D34" s="69">
        <v>7454</v>
      </c>
      <c r="E34" s="69">
        <v>728428</v>
      </c>
      <c r="F34" s="69">
        <v>0</v>
      </c>
      <c r="G34" s="69">
        <v>0</v>
      </c>
      <c r="H34" s="69">
        <v>719541</v>
      </c>
      <c r="I34" s="69">
        <v>2822</v>
      </c>
      <c r="J34" s="69">
        <v>722363</v>
      </c>
      <c r="K34" s="69">
        <v>0</v>
      </c>
      <c r="L34" s="69">
        <v>720974</v>
      </c>
      <c r="M34" s="69">
        <v>7454</v>
      </c>
      <c r="N34" s="69">
        <v>728428</v>
      </c>
      <c r="O34" s="69">
        <v>0</v>
      </c>
      <c r="P34" s="69">
        <v>0</v>
      </c>
      <c r="Q34" s="69">
        <v>719541</v>
      </c>
      <c r="R34" s="69">
        <v>2822</v>
      </c>
      <c r="S34" s="69">
        <v>722363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720974</v>
      </c>
      <c r="AN34" s="69">
        <v>7454</v>
      </c>
      <c r="AO34" s="69">
        <v>728428</v>
      </c>
      <c r="AP34" s="69">
        <v>0</v>
      </c>
      <c r="AQ34" s="69">
        <v>0</v>
      </c>
      <c r="AR34" s="69">
        <v>719541</v>
      </c>
      <c r="AS34" s="69">
        <v>2822</v>
      </c>
      <c r="AT34" s="69">
        <v>722363</v>
      </c>
      <c r="AU34" s="69">
        <v>0</v>
      </c>
      <c r="AV34" s="69">
        <v>374399</v>
      </c>
      <c r="AW34" s="69">
        <v>3999</v>
      </c>
      <c r="AX34" s="69">
        <v>378398</v>
      </c>
      <c r="AY34" s="69">
        <v>0</v>
      </c>
      <c r="AZ34" s="69">
        <v>0</v>
      </c>
      <c r="BA34" s="69">
        <v>373655</v>
      </c>
      <c r="BB34" s="69">
        <v>1514</v>
      </c>
      <c r="BC34" s="69">
        <v>375169</v>
      </c>
      <c r="BD34" s="69">
        <v>0</v>
      </c>
      <c r="BE34" s="69">
        <v>346575</v>
      </c>
      <c r="BF34" s="69">
        <v>3455</v>
      </c>
      <c r="BG34" s="73">
        <v>350030</v>
      </c>
      <c r="BH34" s="73">
        <v>0</v>
      </c>
      <c r="BI34" s="73">
        <v>0</v>
      </c>
      <c r="BJ34" s="73">
        <v>345886</v>
      </c>
      <c r="BK34" s="73">
        <v>1308</v>
      </c>
      <c r="BL34" s="73">
        <v>347194</v>
      </c>
      <c r="BM34" s="73">
        <v>0</v>
      </c>
      <c r="BN34" s="73">
        <v>0</v>
      </c>
      <c r="BO34" s="73">
        <v>0</v>
      </c>
      <c r="BP34" s="73">
        <v>0</v>
      </c>
      <c r="BQ34" s="73">
        <v>0</v>
      </c>
      <c r="BR34" s="73">
        <v>0</v>
      </c>
      <c r="BS34" s="73">
        <v>0</v>
      </c>
      <c r="BT34" s="73">
        <v>0</v>
      </c>
      <c r="BU34" s="73">
        <v>0</v>
      </c>
      <c r="BV34" s="73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73">
        <v>0</v>
      </c>
      <c r="CP34" s="73">
        <v>0</v>
      </c>
      <c r="CQ34" s="73">
        <v>0</v>
      </c>
      <c r="CR34" s="73">
        <v>0</v>
      </c>
      <c r="CS34" s="73">
        <v>0</v>
      </c>
      <c r="CT34" s="73">
        <v>0</v>
      </c>
      <c r="CU34" s="73">
        <v>0</v>
      </c>
      <c r="CV34" s="73">
        <v>0</v>
      </c>
      <c r="CW34" s="73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73">
        <v>8570811</v>
      </c>
      <c r="DH34" s="73">
        <v>71099</v>
      </c>
      <c r="DI34" s="73">
        <v>8647526</v>
      </c>
      <c r="DJ34" s="73">
        <v>84195</v>
      </c>
      <c r="DK34" s="73">
        <v>0</v>
      </c>
      <c r="DL34" s="73">
        <v>8533029</v>
      </c>
      <c r="DM34" s="73">
        <v>43200</v>
      </c>
      <c r="DN34" s="73">
        <v>8581845</v>
      </c>
      <c r="DO34" s="73">
        <v>84111</v>
      </c>
      <c r="DP34" s="73">
        <v>0</v>
      </c>
      <c r="DQ34" s="73">
        <v>0</v>
      </c>
      <c r="DR34" s="73">
        <v>0</v>
      </c>
      <c r="DS34" s="73">
        <v>0</v>
      </c>
      <c r="DT34" s="73">
        <v>0</v>
      </c>
      <c r="DU34" s="73">
        <v>0</v>
      </c>
      <c r="DV34" s="73">
        <v>0</v>
      </c>
      <c r="DW34" s="73">
        <v>0</v>
      </c>
      <c r="DX34" s="73">
        <v>0</v>
      </c>
      <c r="DY34" s="75">
        <v>1409662</v>
      </c>
      <c r="DZ34" s="75">
        <v>220096</v>
      </c>
      <c r="EA34" s="75">
        <v>1629758</v>
      </c>
      <c r="EB34" s="75">
        <v>0</v>
      </c>
      <c r="EC34" s="75">
        <v>0</v>
      </c>
      <c r="ED34" s="75">
        <v>1327852</v>
      </c>
      <c r="EE34" s="75">
        <v>53554</v>
      </c>
      <c r="EF34" s="75">
        <v>1381406</v>
      </c>
      <c r="EG34" s="75">
        <v>0</v>
      </c>
    </row>
    <row r="35" spans="1:137" ht="15" customHeight="1">
      <c r="A35" s="51" t="str">
        <f>T("272272")</f>
        <v>272272</v>
      </c>
      <c r="B35" s="51" t="s">
        <v>10</v>
      </c>
      <c r="C35" s="69">
        <v>9296625</v>
      </c>
      <c r="D35" s="69">
        <v>59815</v>
      </c>
      <c r="E35" s="69">
        <v>9356440</v>
      </c>
      <c r="F35" s="69">
        <v>0</v>
      </c>
      <c r="G35" s="69">
        <v>0</v>
      </c>
      <c r="H35" s="69">
        <v>9270695</v>
      </c>
      <c r="I35" s="69">
        <v>24168</v>
      </c>
      <c r="J35" s="69">
        <v>9294863</v>
      </c>
      <c r="K35" s="69">
        <v>0</v>
      </c>
      <c r="L35" s="69">
        <v>9296625</v>
      </c>
      <c r="M35" s="69">
        <v>59815</v>
      </c>
      <c r="N35" s="69">
        <v>9356440</v>
      </c>
      <c r="O35" s="69">
        <v>0</v>
      </c>
      <c r="P35" s="69">
        <v>0</v>
      </c>
      <c r="Q35" s="69">
        <v>9270695</v>
      </c>
      <c r="R35" s="69">
        <v>24168</v>
      </c>
      <c r="S35" s="69">
        <v>9294863</v>
      </c>
      <c r="T35" s="69">
        <v>0</v>
      </c>
      <c r="U35" s="69">
        <v>1151</v>
      </c>
      <c r="V35" s="69">
        <v>0</v>
      </c>
      <c r="W35" s="69">
        <v>1151</v>
      </c>
      <c r="X35" s="69">
        <v>0</v>
      </c>
      <c r="Y35" s="69">
        <v>0</v>
      </c>
      <c r="Z35" s="69">
        <v>1151</v>
      </c>
      <c r="AA35" s="69">
        <v>0</v>
      </c>
      <c r="AB35" s="69">
        <v>1151</v>
      </c>
      <c r="AC35" s="69">
        <v>0</v>
      </c>
      <c r="AD35" s="69">
        <v>2336107</v>
      </c>
      <c r="AE35" s="69">
        <v>2999</v>
      </c>
      <c r="AF35" s="69">
        <v>2339106</v>
      </c>
      <c r="AG35" s="69">
        <v>0</v>
      </c>
      <c r="AH35" s="69">
        <v>0</v>
      </c>
      <c r="AI35" s="69">
        <v>2335570</v>
      </c>
      <c r="AJ35" s="69">
        <v>1894</v>
      </c>
      <c r="AK35" s="69">
        <v>2337464</v>
      </c>
      <c r="AL35" s="69">
        <v>0</v>
      </c>
      <c r="AM35" s="69">
        <v>6959367</v>
      </c>
      <c r="AN35" s="69">
        <v>56816</v>
      </c>
      <c r="AO35" s="69">
        <v>7016183</v>
      </c>
      <c r="AP35" s="69">
        <v>0</v>
      </c>
      <c r="AQ35" s="69">
        <v>0</v>
      </c>
      <c r="AR35" s="69">
        <v>6933974</v>
      </c>
      <c r="AS35" s="69">
        <v>22274</v>
      </c>
      <c r="AT35" s="69">
        <v>6956248</v>
      </c>
      <c r="AU35" s="69">
        <v>0</v>
      </c>
      <c r="AV35" s="69">
        <v>3999449</v>
      </c>
      <c r="AW35" s="69">
        <v>32651</v>
      </c>
      <c r="AX35" s="69">
        <v>4032100</v>
      </c>
      <c r="AY35" s="69">
        <v>0</v>
      </c>
      <c r="AZ35" s="69">
        <v>0</v>
      </c>
      <c r="BA35" s="69">
        <v>3984856</v>
      </c>
      <c r="BB35" s="69">
        <v>12800</v>
      </c>
      <c r="BC35" s="69">
        <v>3997656</v>
      </c>
      <c r="BD35" s="69">
        <v>0</v>
      </c>
      <c r="BE35" s="69">
        <v>2959918</v>
      </c>
      <c r="BF35" s="69">
        <v>24165</v>
      </c>
      <c r="BG35" s="73">
        <v>2984083</v>
      </c>
      <c r="BH35" s="73">
        <v>0</v>
      </c>
      <c r="BI35" s="73">
        <v>0</v>
      </c>
      <c r="BJ35" s="73">
        <v>2949118</v>
      </c>
      <c r="BK35" s="73">
        <v>9474</v>
      </c>
      <c r="BL35" s="73">
        <v>2958592</v>
      </c>
      <c r="BM35" s="73">
        <v>0</v>
      </c>
      <c r="BN35" s="73">
        <v>0</v>
      </c>
      <c r="BO35" s="73">
        <v>0</v>
      </c>
      <c r="BP35" s="73">
        <v>0</v>
      </c>
      <c r="BQ35" s="73">
        <v>0</v>
      </c>
      <c r="BR35" s="73">
        <v>0</v>
      </c>
      <c r="BS35" s="73">
        <v>0</v>
      </c>
      <c r="BT35" s="73">
        <v>0</v>
      </c>
      <c r="BU35" s="73">
        <v>0</v>
      </c>
      <c r="BV35" s="73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73">
        <v>0</v>
      </c>
      <c r="CP35" s="73">
        <v>0</v>
      </c>
      <c r="CQ35" s="73">
        <v>0</v>
      </c>
      <c r="CR35" s="73">
        <v>0</v>
      </c>
      <c r="CS35" s="73">
        <v>0</v>
      </c>
      <c r="CT35" s="73">
        <v>0</v>
      </c>
      <c r="CU35" s="73">
        <v>0</v>
      </c>
      <c r="CV35" s="73">
        <v>0</v>
      </c>
      <c r="CW35" s="73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73">
        <v>79545617</v>
      </c>
      <c r="DH35" s="73">
        <v>833039</v>
      </c>
      <c r="DI35" s="73">
        <v>80430242</v>
      </c>
      <c r="DJ35" s="73">
        <v>1173007</v>
      </c>
      <c r="DK35" s="73">
        <v>0</v>
      </c>
      <c r="DL35" s="73">
        <v>79128458</v>
      </c>
      <c r="DM35" s="73">
        <v>326190</v>
      </c>
      <c r="DN35" s="73">
        <v>79506234</v>
      </c>
      <c r="DO35" s="73">
        <v>1173007</v>
      </c>
      <c r="DP35" s="73">
        <v>0</v>
      </c>
      <c r="DQ35" s="73">
        <v>0</v>
      </c>
      <c r="DR35" s="73">
        <v>0</v>
      </c>
      <c r="DS35" s="73">
        <v>0</v>
      </c>
      <c r="DT35" s="73">
        <v>0</v>
      </c>
      <c r="DU35" s="73">
        <v>0</v>
      </c>
      <c r="DV35" s="73">
        <v>0</v>
      </c>
      <c r="DW35" s="73">
        <v>0</v>
      </c>
      <c r="DX35" s="73">
        <v>0</v>
      </c>
      <c r="DY35" s="75">
        <v>9880982</v>
      </c>
      <c r="DZ35" s="75">
        <v>1073656</v>
      </c>
      <c r="EA35" s="75">
        <v>10954638</v>
      </c>
      <c r="EB35" s="75">
        <v>0</v>
      </c>
      <c r="EC35" s="75">
        <v>0</v>
      </c>
      <c r="ED35" s="75">
        <v>9318690</v>
      </c>
      <c r="EE35" s="75">
        <v>276832</v>
      </c>
      <c r="EF35" s="75">
        <v>9595522</v>
      </c>
      <c r="EG35" s="75">
        <v>0</v>
      </c>
    </row>
    <row r="36" spans="1:137" ht="15" customHeight="1">
      <c r="A36" s="51" t="str">
        <f>T("272281")</f>
        <v>272281</v>
      </c>
      <c r="B36" s="51" t="s">
        <v>24</v>
      </c>
      <c r="C36" s="69">
        <v>726341</v>
      </c>
      <c r="D36" s="69">
        <v>16009</v>
      </c>
      <c r="E36" s="69">
        <v>742350</v>
      </c>
      <c r="F36" s="69">
        <v>0</v>
      </c>
      <c r="G36" s="69">
        <v>0</v>
      </c>
      <c r="H36" s="69">
        <v>721678</v>
      </c>
      <c r="I36" s="69">
        <v>5091</v>
      </c>
      <c r="J36" s="69">
        <v>726769</v>
      </c>
      <c r="K36" s="69">
        <v>0</v>
      </c>
      <c r="L36" s="69">
        <v>726341</v>
      </c>
      <c r="M36" s="69">
        <v>16009</v>
      </c>
      <c r="N36" s="69">
        <v>742350</v>
      </c>
      <c r="O36" s="69">
        <v>0</v>
      </c>
      <c r="P36" s="69">
        <v>0</v>
      </c>
      <c r="Q36" s="69">
        <v>721678</v>
      </c>
      <c r="R36" s="69">
        <v>5091</v>
      </c>
      <c r="S36" s="69">
        <v>726769</v>
      </c>
      <c r="T36" s="69">
        <v>0</v>
      </c>
      <c r="U36" s="69">
        <v>768</v>
      </c>
      <c r="V36" s="69">
        <v>0</v>
      </c>
      <c r="W36" s="69">
        <v>768</v>
      </c>
      <c r="X36" s="69">
        <v>0</v>
      </c>
      <c r="Y36" s="69">
        <v>0</v>
      </c>
      <c r="Z36" s="69">
        <v>768</v>
      </c>
      <c r="AA36" s="69">
        <v>0</v>
      </c>
      <c r="AB36" s="69">
        <v>768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69">
        <v>0</v>
      </c>
      <c r="AJ36" s="69">
        <v>0</v>
      </c>
      <c r="AK36" s="69">
        <v>0</v>
      </c>
      <c r="AL36" s="69">
        <v>0</v>
      </c>
      <c r="AM36" s="69">
        <v>725573</v>
      </c>
      <c r="AN36" s="69">
        <v>16009</v>
      </c>
      <c r="AO36" s="69">
        <v>741582</v>
      </c>
      <c r="AP36" s="69">
        <v>0</v>
      </c>
      <c r="AQ36" s="69">
        <v>0</v>
      </c>
      <c r="AR36" s="69">
        <v>720910</v>
      </c>
      <c r="AS36" s="69">
        <v>5091</v>
      </c>
      <c r="AT36" s="69">
        <v>726001</v>
      </c>
      <c r="AU36" s="69">
        <v>0</v>
      </c>
      <c r="AV36" s="69">
        <v>397970</v>
      </c>
      <c r="AW36" s="69">
        <v>8781</v>
      </c>
      <c r="AX36" s="69">
        <v>406751</v>
      </c>
      <c r="AY36" s="69">
        <v>0</v>
      </c>
      <c r="AZ36" s="69">
        <v>0</v>
      </c>
      <c r="BA36" s="69">
        <v>395412</v>
      </c>
      <c r="BB36" s="69">
        <v>2792</v>
      </c>
      <c r="BC36" s="69">
        <v>398204</v>
      </c>
      <c r="BD36" s="69">
        <v>0</v>
      </c>
      <c r="BE36" s="69">
        <v>327603</v>
      </c>
      <c r="BF36" s="69">
        <v>7228</v>
      </c>
      <c r="BG36" s="73">
        <v>334831</v>
      </c>
      <c r="BH36" s="73">
        <v>0</v>
      </c>
      <c r="BI36" s="73">
        <v>0</v>
      </c>
      <c r="BJ36" s="73">
        <v>325498</v>
      </c>
      <c r="BK36" s="73">
        <v>2299</v>
      </c>
      <c r="BL36" s="73">
        <v>327797</v>
      </c>
      <c r="BM36" s="73">
        <v>0</v>
      </c>
      <c r="BN36" s="73">
        <v>0</v>
      </c>
      <c r="BO36" s="73">
        <v>0</v>
      </c>
      <c r="BP36" s="73">
        <v>0</v>
      </c>
      <c r="BQ36" s="73">
        <v>0</v>
      </c>
      <c r="BR36" s="73">
        <v>0</v>
      </c>
      <c r="BS36" s="73">
        <v>0</v>
      </c>
      <c r="BT36" s="73">
        <v>0</v>
      </c>
      <c r="BU36" s="73">
        <v>0</v>
      </c>
      <c r="BV36" s="73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73">
        <v>0</v>
      </c>
      <c r="CP36" s="73">
        <v>0</v>
      </c>
      <c r="CQ36" s="73">
        <v>0</v>
      </c>
      <c r="CR36" s="73">
        <v>0</v>
      </c>
      <c r="CS36" s="73">
        <v>0</v>
      </c>
      <c r="CT36" s="73">
        <v>0</v>
      </c>
      <c r="CU36" s="73">
        <v>0</v>
      </c>
      <c r="CV36" s="73">
        <v>0</v>
      </c>
      <c r="CW36" s="73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73">
        <v>9099851</v>
      </c>
      <c r="DH36" s="73">
        <v>190212</v>
      </c>
      <c r="DI36" s="73">
        <v>9297881</v>
      </c>
      <c r="DJ36" s="73">
        <v>77226</v>
      </c>
      <c r="DK36" s="73">
        <v>0</v>
      </c>
      <c r="DL36" s="73">
        <v>9022146</v>
      </c>
      <c r="DM36" s="73">
        <v>64587</v>
      </c>
      <c r="DN36" s="73">
        <v>9094551</v>
      </c>
      <c r="DO36" s="73">
        <v>77071</v>
      </c>
      <c r="DP36" s="73">
        <v>2260</v>
      </c>
      <c r="DQ36" s="73">
        <v>121255</v>
      </c>
      <c r="DR36" s="73">
        <v>123515</v>
      </c>
      <c r="DS36" s="73">
        <v>0</v>
      </c>
      <c r="DT36" s="73">
        <v>0</v>
      </c>
      <c r="DU36" s="73">
        <v>1776</v>
      </c>
      <c r="DV36" s="73">
        <v>14167</v>
      </c>
      <c r="DW36" s="73">
        <v>15943</v>
      </c>
      <c r="DX36" s="73">
        <v>0</v>
      </c>
      <c r="DY36" s="75">
        <v>1381675</v>
      </c>
      <c r="DZ36" s="75">
        <v>134746</v>
      </c>
      <c r="EA36" s="75">
        <v>1516421</v>
      </c>
      <c r="EB36" s="75">
        <v>0</v>
      </c>
      <c r="EC36" s="75">
        <v>0</v>
      </c>
      <c r="ED36" s="75">
        <v>1287902</v>
      </c>
      <c r="EE36" s="75">
        <v>36286</v>
      </c>
      <c r="EF36" s="75">
        <v>1324188</v>
      </c>
      <c r="EG36" s="75">
        <v>0</v>
      </c>
    </row>
    <row r="37" spans="1:137" ht="15" customHeight="1">
      <c r="A37" s="51" t="str">
        <f>T("272299")</f>
        <v>272299</v>
      </c>
      <c r="B37" s="51" t="s">
        <v>3</v>
      </c>
      <c r="C37" s="69">
        <v>569714</v>
      </c>
      <c r="D37" s="69">
        <v>7115</v>
      </c>
      <c r="E37" s="69">
        <v>576829</v>
      </c>
      <c r="F37" s="69">
        <v>0</v>
      </c>
      <c r="G37" s="69">
        <v>0</v>
      </c>
      <c r="H37" s="69">
        <v>567641</v>
      </c>
      <c r="I37" s="69">
        <v>2378</v>
      </c>
      <c r="J37" s="69">
        <v>570019</v>
      </c>
      <c r="K37" s="69">
        <v>0</v>
      </c>
      <c r="L37" s="69">
        <v>569714</v>
      </c>
      <c r="M37" s="69">
        <v>7115</v>
      </c>
      <c r="N37" s="69">
        <v>576829</v>
      </c>
      <c r="O37" s="69">
        <v>0</v>
      </c>
      <c r="P37" s="69">
        <v>0</v>
      </c>
      <c r="Q37" s="69">
        <v>567641</v>
      </c>
      <c r="R37" s="69">
        <v>2378</v>
      </c>
      <c r="S37" s="69">
        <v>570019</v>
      </c>
      <c r="T37" s="69">
        <v>0</v>
      </c>
      <c r="U37" s="69">
        <v>96</v>
      </c>
      <c r="V37" s="69">
        <v>0</v>
      </c>
      <c r="W37" s="69">
        <v>96</v>
      </c>
      <c r="X37" s="69">
        <v>0</v>
      </c>
      <c r="Y37" s="69">
        <v>0</v>
      </c>
      <c r="Z37" s="69">
        <v>96</v>
      </c>
      <c r="AA37" s="69">
        <v>0</v>
      </c>
      <c r="AB37" s="69">
        <v>96</v>
      </c>
      <c r="AC37" s="69">
        <v>0</v>
      </c>
      <c r="AD37" s="69">
        <v>0</v>
      </c>
      <c r="AE37" s="69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569618</v>
      </c>
      <c r="AN37" s="69">
        <v>7115</v>
      </c>
      <c r="AO37" s="69">
        <v>576733</v>
      </c>
      <c r="AP37" s="69">
        <v>0</v>
      </c>
      <c r="AQ37" s="69">
        <v>0</v>
      </c>
      <c r="AR37" s="69">
        <v>567545</v>
      </c>
      <c r="AS37" s="69">
        <v>2378</v>
      </c>
      <c r="AT37" s="69">
        <v>569923</v>
      </c>
      <c r="AU37" s="69">
        <v>0</v>
      </c>
      <c r="AV37" s="69">
        <v>301134</v>
      </c>
      <c r="AW37" s="69">
        <v>3791</v>
      </c>
      <c r="AX37" s="69">
        <v>304925</v>
      </c>
      <c r="AY37" s="69">
        <v>0</v>
      </c>
      <c r="AZ37" s="69">
        <v>0</v>
      </c>
      <c r="BA37" s="69">
        <v>300038</v>
      </c>
      <c r="BB37" s="69">
        <v>1267</v>
      </c>
      <c r="BC37" s="69">
        <v>301305</v>
      </c>
      <c r="BD37" s="69">
        <v>0</v>
      </c>
      <c r="BE37" s="69">
        <v>268484</v>
      </c>
      <c r="BF37" s="69">
        <v>3324</v>
      </c>
      <c r="BG37" s="73">
        <v>271808</v>
      </c>
      <c r="BH37" s="73">
        <v>0</v>
      </c>
      <c r="BI37" s="73">
        <v>0</v>
      </c>
      <c r="BJ37" s="73">
        <v>267507</v>
      </c>
      <c r="BK37" s="73">
        <v>1111</v>
      </c>
      <c r="BL37" s="73">
        <v>268618</v>
      </c>
      <c r="BM37" s="73">
        <v>0</v>
      </c>
      <c r="BN37" s="73">
        <v>0</v>
      </c>
      <c r="BO37" s="73">
        <v>0</v>
      </c>
      <c r="BP37" s="73">
        <v>0</v>
      </c>
      <c r="BQ37" s="73">
        <v>0</v>
      </c>
      <c r="BR37" s="73">
        <v>0</v>
      </c>
      <c r="BS37" s="73">
        <v>0</v>
      </c>
      <c r="BT37" s="73">
        <v>0</v>
      </c>
      <c r="BU37" s="73">
        <v>0</v>
      </c>
      <c r="BV37" s="73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73">
        <v>0</v>
      </c>
      <c r="CP37" s="73">
        <v>0</v>
      </c>
      <c r="CQ37" s="73">
        <v>0</v>
      </c>
      <c r="CR37" s="73">
        <v>0</v>
      </c>
      <c r="CS37" s="73">
        <v>0</v>
      </c>
      <c r="CT37" s="73">
        <v>0</v>
      </c>
      <c r="CU37" s="73">
        <v>0</v>
      </c>
      <c r="CV37" s="73">
        <v>0</v>
      </c>
      <c r="CW37" s="73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73">
        <v>6929026</v>
      </c>
      <c r="DH37" s="73">
        <v>108012</v>
      </c>
      <c r="DI37" s="73">
        <v>7042912</v>
      </c>
      <c r="DJ37" s="73">
        <v>66085</v>
      </c>
      <c r="DK37" s="73">
        <v>0</v>
      </c>
      <c r="DL37" s="73">
        <v>6894896</v>
      </c>
      <c r="DM37" s="73">
        <v>38560</v>
      </c>
      <c r="DN37" s="73">
        <v>6939330</v>
      </c>
      <c r="DO37" s="73">
        <v>66459</v>
      </c>
      <c r="DP37" s="73">
        <v>0</v>
      </c>
      <c r="DQ37" s="73">
        <v>0</v>
      </c>
      <c r="DR37" s="73">
        <v>0</v>
      </c>
      <c r="DS37" s="73">
        <v>0</v>
      </c>
      <c r="DT37" s="73">
        <v>0</v>
      </c>
      <c r="DU37" s="73">
        <v>0</v>
      </c>
      <c r="DV37" s="73">
        <v>0</v>
      </c>
      <c r="DW37" s="73">
        <v>0</v>
      </c>
      <c r="DX37" s="73">
        <v>0</v>
      </c>
      <c r="DY37" s="75">
        <v>978015</v>
      </c>
      <c r="DZ37" s="75">
        <v>143707</v>
      </c>
      <c r="EA37" s="75">
        <v>1121722</v>
      </c>
      <c r="EB37" s="75">
        <v>0</v>
      </c>
      <c r="EC37" s="75">
        <v>0</v>
      </c>
      <c r="ED37" s="75">
        <v>928388</v>
      </c>
      <c r="EE37" s="75">
        <v>45206</v>
      </c>
      <c r="EF37" s="75">
        <v>973594</v>
      </c>
      <c r="EG37" s="75">
        <v>0</v>
      </c>
    </row>
    <row r="38" spans="1:137" ht="15" customHeight="1">
      <c r="A38" s="51" t="str">
        <f>T("272302")</f>
        <v>272302</v>
      </c>
      <c r="B38" s="51" t="s">
        <v>4</v>
      </c>
      <c r="C38" s="69">
        <v>828795</v>
      </c>
      <c r="D38" s="69">
        <v>4344</v>
      </c>
      <c r="E38" s="69">
        <v>833139</v>
      </c>
      <c r="F38" s="69">
        <v>0</v>
      </c>
      <c r="G38" s="69">
        <v>0</v>
      </c>
      <c r="H38" s="69">
        <v>827389</v>
      </c>
      <c r="I38" s="69">
        <v>1542</v>
      </c>
      <c r="J38" s="69">
        <v>828931</v>
      </c>
      <c r="K38" s="69">
        <v>0</v>
      </c>
      <c r="L38" s="69">
        <v>828795</v>
      </c>
      <c r="M38" s="69">
        <v>4344</v>
      </c>
      <c r="N38" s="69">
        <v>833139</v>
      </c>
      <c r="O38" s="69">
        <v>0</v>
      </c>
      <c r="P38" s="69">
        <v>0</v>
      </c>
      <c r="Q38" s="69">
        <v>827389</v>
      </c>
      <c r="R38" s="69">
        <v>1542</v>
      </c>
      <c r="S38" s="69">
        <v>828931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0</v>
      </c>
      <c r="AH38" s="69">
        <v>0</v>
      </c>
      <c r="AI38" s="69">
        <v>0</v>
      </c>
      <c r="AJ38" s="69">
        <v>0</v>
      </c>
      <c r="AK38" s="69">
        <v>0</v>
      </c>
      <c r="AL38" s="69">
        <v>0</v>
      </c>
      <c r="AM38" s="69">
        <v>828795</v>
      </c>
      <c r="AN38" s="69">
        <v>4344</v>
      </c>
      <c r="AO38" s="69">
        <v>833139</v>
      </c>
      <c r="AP38" s="69">
        <v>0</v>
      </c>
      <c r="AQ38" s="69">
        <v>0</v>
      </c>
      <c r="AR38" s="69">
        <v>827389</v>
      </c>
      <c r="AS38" s="69">
        <v>1542</v>
      </c>
      <c r="AT38" s="69">
        <v>828931</v>
      </c>
      <c r="AU38" s="69">
        <v>0</v>
      </c>
      <c r="AV38" s="69">
        <v>420803</v>
      </c>
      <c r="AW38" s="69">
        <v>2206</v>
      </c>
      <c r="AX38" s="69">
        <v>423009</v>
      </c>
      <c r="AY38" s="69">
        <v>0</v>
      </c>
      <c r="AZ38" s="69">
        <v>0</v>
      </c>
      <c r="BA38" s="69">
        <v>420089</v>
      </c>
      <c r="BB38" s="69">
        <v>783</v>
      </c>
      <c r="BC38" s="69">
        <v>420872</v>
      </c>
      <c r="BD38" s="69">
        <v>0</v>
      </c>
      <c r="BE38" s="69">
        <v>407992</v>
      </c>
      <c r="BF38" s="69">
        <v>2138</v>
      </c>
      <c r="BG38" s="73">
        <v>410130</v>
      </c>
      <c r="BH38" s="73">
        <v>0</v>
      </c>
      <c r="BI38" s="73">
        <v>0</v>
      </c>
      <c r="BJ38" s="73">
        <v>407300</v>
      </c>
      <c r="BK38" s="73">
        <v>759</v>
      </c>
      <c r="BL38" s="73">
        <v>408059</v>
      </c>
      <c r="BM38" s="73">
        <v>0</v>
      </c>
      <c r="BN38" s="73">
        <v>0</v>
      </c>
      <c r="BO38" s="73">
        <v>0</v>
      </c>
      <c r="BP38" s="73">
        <v>0</v>
      </c>
      <c r="BQ38" s="73">
        <v>0</v>
      </c>
      <c r="BR38" s="73">
        <v>0</v>
      </c>
      <c r="BS38" s="73">
        <v>0</v>
      </c>
      <c r="BT38" s="73">
        <v>0</v>
      </c>
      <c r="BU38" s="73">
        <v>0</v>
      </c>
      <c r="BV38" s="73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73">
        <v>0</v>
      </c>
      <c r="CP38" s="73">
        <v>0</v>
      </c>
      <c r="CQ38" s="73">
        <v>0</v>
      </c>
      <c r="CR38" s="73">
        <v>0</v>
      </c>
      <c r="CS38" s="73">
        <v>0</v>
      </c>
      <c r="CT38" s="73">
        <v>0</v>
      </c>
      <c r="CU38" s="73">
        <v>0</v>
      </c>
      <c r="CV38" s="73">
        <v>0</v>
      </c>
      <c r="CW38" s="73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73">
        <v>10120050</v>
      </c>
      <c r="DH38" s="73">
        <v>70017</v>
      </c>
      <c r="DI38" s="73">
        <v>10198208</v>
      </c>
      <c r="DJ38" s="73">
        <v>76013</v>
      </c>
      <c r="DK38" s="73">
        <v>0</v>
      </c>
      <c r="DL38" s="73">
        <v>10094919</v>
      </c>
      <c r="DM38" s="73">
        <v>30994</v>
      </c>
      <c r="DN38" s="73">
        <v>10134053</v>
      </c>
      <c r="DO38" s="73">
        <v>75923</v>
      </c>
      <c r="DP38" s="73">
        <v>0</v>
      </c>
      <c r="DQ38" s="73">
        <v>0</v>
      </c>
      <c r="DR38" s="73">
        <v>0</v>
      </c>
      <c r="DS38" s="73">
        <v>0</v>
      </c>
      <c r="DT38" s="73">
        <v>0</v>
      </c>
      <c r="DU38" s="73">
        <v>0</v>
      </c>
      <c r="DV38" s="73">
        <v>0</v>
      </c>
      <c r="DW38" s="73">
        <v>0</v>
      </c>
      <c r="DX38" s="73">
        <v>0</v>
      </c>
      <c r="DY38" s="75">
        <v>1467711</v>
      </c>
      <c r="DZ38" s="75">
        <v>128653</v>
      </c>
      <c r="EA38" s="75">
        <v>1596364</v>
      </c>
      <c r="EB38" s="75">
        <v>0</v>
      </c>
      <c r="EC38" s="75">
        <v>0</v>
      </c>
      <c r="ED38" s="75">
        <v>1414151</v>
      </c>
      <c r="EE38" s="75">
        <v>43561</v>
      </c>
      <c r="EF38" s="75">
        <v>1457712</v>
      </c>
      <c r="EG38" s="75">
        <v>0</v>
      </c>
    </row>
    <row r="39" spans="1:137" ht="15" customHeight="1">
      <c r="A39" s="51" t="str">
        <f>T("272311")</f>
        <v>272311</v>
      </c>
      <c r="B39" s="51" t="s">
        <v>27</v>
      </c>
      <c r="C39" s="69">
        <v>379217</v>
      </c>
      <c r="D39" s="69">
        <v>23607</v>
      </c>
      <c r="E39" s="69">
        <v>402824</v>
      </c>
      <c r="F39" s="69">
        <v>0</v>
      </c>
      <c r="G39" s="69">
        <v>0</v>
      </c>
      <c r="H39" s="69">
        <v>374879</v>
      </c>
      <c r="I39" s="69">
        <v>1529</v>
      </c>
      <c r="J39" s="69">
        <v>376408</v>
      </c>
      <c r="K39" s="69">
        <v>0</v>
      </c>
      <c r="L39" s="69">
        <v>379217</v>
      </c>
      <c r="M39" s="69">
        <v>23607</v>
      </c>
      <c r="N39" s="69">
        <v>402824</v>
      </c>
      <c r="O39" s="69">
        <v>0</v>
      </c>
      <c r="P39" s="69">
        <v>0</v>
      </c>
      <c r="Q39" s="69">
        <v>374879</v>
      </c>
      <c r="R39" s="69">
        <v>1529</v>
      </c>
      <c r="S39" s="69">
        <v>376408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69">
        <v>0</v>
      </c>
      <c r="AL39" s="69">
        <v>0</v>
      </c>
      <c r="AM39" s="69">
        <v>379217</v>
      </c>
      <c r="AN39" s="69">
        <v>23607</v>
      </c>
      <c r="AO39" s="69">
        <v>402824</v>
      </c>
      <c r="AP39" s="69">
        <v>0</v>
      </c>
      <c r="AQ39" s="69">
        <v>0</v>
      </c>
      <c r="AR39" s="69">
        <v>374879</v>
      </c>
      <c r="AS39" s="69">
        <v>1529</v>
      </c>
      <c r="AT39" s="69">
        <v>376408</v>
      </c>
      <c r="AU39" s="69">
        <v>0</v>
      </c>
      <c r="AV39" s="69">
        <v>198004</v>
      </c>
      <c r="AW39" s="69">
        <v>12783</v>
      </c>
      <c r="AX39" s="69">
        <v>210787</v>
      </c>
      <c r="AY39" s="69">
        <v>0</v>
      </c>
      <c r="AZ39" s="69">
        <v>0</v>
      </c>
      <c r="BA39" s="69">
        <v>195739</v>
      </c>
      <c r="BB39" s="69">
        <v>828</v>
      </c>
      <c r="BC39" s="69">
        <v>196567</v>
      </c>
      <c r="BD39" s="69">
        <v>0</v>
      </c>
      <c r="BE39" s="69">
        <v>181213</v>
      </c>
      <c r="BF39" s="69">
        <v>10824</v>
      </c>
      <c r="BG39" s="73">
        <v>192037</v>
      </c>
      <c r="BH39" s="73">
        <v>0</v>
      </c>
      <c r="BI39" s="73">
        <v>0</v>
      </c>
      <c r="BJ39" s="73">
        <v>179140</v>
      </c>
      <c r="BK39" s="73">
        <v>701</v>
      </c>
      <c r="BL39" s="73">
        <v>179841</v>
      </c>
      <c r="BM39" s="73">
        <v>0</v>
      </c>
      <c r="BN39" s="73">
        <v>0</v>
      </c>
      <c r="BO39" s="73">
        <v>0</v>
      </c>
      <c r="BP39" s="73">
        <v>0</v>
      </c>
      <c r="BQ39" s="73">
        <v>0</v>
      </c>
      <c r="BR39" s="73">
        <v>0</v>
      </c>
      <c r="BS39" s="73">
        <v>0</v>
      </c>
      <c r="BT39" s="73">
        <v>0</v>
      </c>
      <c r="BU39" s="73">
        <v>0</v>
      </c>
      <c r="BV39" s="73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73">
        <v>0</v>
      </c>
      <c r="CP39" s="73">
        <v>0</v>
      </c>
      <c r="CQ39" s="73">
        <v>0</v>
      </c>
      <c r="CR39" s="73">
        <v>0</v>
      </c>
      <c r="CS39" s="73">
        <v>0</v>
      </c>
      <c r="CT39" s="73">
        <v>0</v>
      </c>
      <c r="CU39" s="73">
        <v>0</v>
      </c>
      <c r="CV39" s="73">
        <v>0</v>
      </c>
      <c r="CW39" s="73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73">
        <v>7595125</v>
      </c>
      <c r="DH39" s="73">
        <v>258960</v>
      </c>
      <c r="DI39" s="73">
        <v>7860134</v>
      </c>
      <c r="DJ39" s="73">
        <v>16765</v>
      </c>
      <c r="DK39" s="73">
        <v>0</v>
      </c>
      <c r="DL39" s="73">
        <v>7532136</v>
      </c>
      <c r="DM39" s="73">
        <v>37019</v>
      </c>
      <c r="DN39" s="73">
        <v>7575204</v>
      </c>
      <c r="DO39" s="73">
        <v>16765</v>
      </c>
      <c r="DP39" s="73">
        <v>0</v>
      </c>
      <c r="DQ39" s="73">
        <v>0</v>
      </c>
      <c r="DR39" s="73">
        <v>0</v>
      </c>
      <c r="DS39" s="73">
        <v>0</v>
      </c>
      <c r="DT39" s="73">
        <v>0</v>
      </c>
      <c r="DU39" s="73">
        <v>0</v>
      </c>
      <c r="DV39" s="73">
        <v>0</v>
      </c>
      <c r="DW39" s="73">
        <v>0</v>
      </c>
      <c r="DX39" s="73">
        <v>0</v>
      </c>
      <c r="DY39" s="75">
        <v>1222100</v>
      </c>
      <c r="DZ39" s="75">
        <v>367213</v>
      </c>
      <c r="EA39" s="75">
        <v>1589313</v>
      </c>
      <c r="EB39" s="75">
        <v>0</v>
      </c>
      <c r="EC39" s="75">
        <v>0</v>
      </c>
      <c r="ED39" s="75">
        <v>1160638</v>
      </c>
      <c r="EE39" s="75">
        <v>58027</v>
      </c>
      <c r="EF39" s="75">
        <v>1218665</v>
      </c>
      <c r="EG39" s="75">
        <v>0</v>
      </c>
    </row>
    <row r="40" spans="1:137" ht="15" customHeight="1">
      <c r="A40" s="51" t="str">
        <f>T("272329")</f>
        <v>272329</v>
      </c>
      <c r="B40" s="51" t="s">
        <v>26</v>
      </c>
      <c r="C40" s="69">
        <v>396641</v>
      </c>
      <c r="D40" s="69">
        <v>12088</v>
      </c>
      <c r="E40" s="69">
        <v>408729</v>
      </c>
      <c r="F40" s="69">
        <v>0</v>
      </c>
      <c r="G40" s="69">
        <v>0</v>
      </c>
      <c r="H40" s="69">
        <v>392511</v>
      </c>
      <c r="I40" s="69">
        <v>3688</v>
      </c>
      <c r="J40" s="69">
        <v>396199</v>
      </c>
      <c r="K40" s="69">
        <v>0</v>
      </c>
      <c r="L40" s="69">
        <v>396641</v>
      </c>
      <c r="M40" s="69">
        <v>12088</v>
      </c>
      <c r="N40" s="69">
        <v>408729</v>
      </c>
      <c r="O40" s="69">
        <v>0</v>
      </c>
      <c r="P40" s="69">
        <v>0</v>
      </c>
      <c r="Q40" s="69">
        <v>392511</v>
      </c>
      <c r="R40" s="69">
        <v>3688</v>
      </c>
      <c r="S40" s="69">
        <v>396199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69">
        <v>0</v>
      </c>
      <c r="AL40" s="69">
        <v>0</v>
      </c>
      <c r="AM40" s="69">
        <v>396641</v>
      </c>
      <c r="AN40" s="69">
        <v>12088</v>
      </c>
      <c r="AO40" s="69">
        <v>408729</v>
      </c>
      <c r="AP40" s="69">
        <v>0</v>
      </c>
      <c r="AQ40" s="69">
        <v>0</v>
      </c>
      <c r="AR40" s="69">
        <v>392511</v>
      </c>
      <c r="AS40" s="69">
        <v>3688</v>
      </c>
      <c r="AT40" s="69">
        <v>396199</v>
      </c>
      <c r="AU40" s="69">
        <v>0</v>
      </c>
      <c r="AV40" s="69">
        <v>179708</v>
      </c>
      <c r="AW40" s="69">
        <v>5476</v>
      </c>
      <c r="AX40" s="69">
        <v>185184</v>
      </c>
      <c r="AY40" s="69">
        <v>0</v>
      </c>
      <c r="AZ40" s="69">
        <v>0</v>
      </c>
      <c r="BA40" s="69">
        <v>177837</v>
      </c>
      <c r="BB40" s="69">
        <v>1671</v>
      </c>
      <c r="BC40" s="69">
        <v>179508</v>
      </c>
      <c r="BD40" s="69">
        <v>0</v>
      </c>
      <c r="BE40" s="69">
        <v>216933</v>
      </c>
      <c r="BF40" s="69">
        <v>6612</v>
      </c>
      <c r="BG40" s="73">
        <v>223545</v>
      </c>
      <c r="BH40" s="73">
        <v>0</v>
      </c>
      <c r="BI40" s="73">
        <v>0</v>
      </c>
      <c r="BJ40" s="73">
        <v>214674</v>
      </c>
      <c r="BK40" s="73">
        <v>2017</v>
      </c>
      <c r="BL40" s="73">
        <v>216691</v>
      </c>
      <c r="BM40" s="73">
        <v>0</v>
      </c>
      <c r="BN40" s="73">
        <v>0</v>
      </c>
      <c r="BO40" s="73">
        <v>0</v>
      </c>
      <c r="BP40" s="73">
        <v>0</v>
      </c>
      <c r="BQ40" s="73">
        <v>0</v>
      </c>
      <c r="BR40" s="73">
        <v>0</v>
      </c>
      <c r="BS40" s="73">
        <v>0</v>
      </c>
      <c r="BT40" s="73">
        <v>0</v>
      </c>
      <c r="BU40" s="73">
        <v>0</v>
      </c>
      <c r="BV40" s="73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73">
        <v>0</v>
      </c>
      <c r="CP40" s="73">
        <v>0</v>
      </c>
      <c r="CQ40" s="73">
        <v>0</v>
      </c>
      <c r="CR40" s="73">
        <v>0</v>
      </c>
      <c r="CS40" s="73">
        <v>0</v>
      </c>
      <c r="CT40" s="73">
        <v>0</v>
      </c>
      <c r="CU40" s="73">
        <v>0</v>
      </c>
      <c r="CV40" s="73">
        <v>0</v>
      </c>
      <c r="CW40" s="73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73">
        <v>5489146</v>
      </c>
      <c r="DH40" s="73">
        <v>149508</v>
      </c>
      <c r="DI40" s="73">
        <v>5646262</v>
      </c>
      <c r="DJ40" s="73">
        <v>37878</v>
      </c>
      <c r="DK40" s="73">
        <v>0</v>
      </c>
      <c r="DL40" s="73">
        <v>5434898</v>
      </c>
      <c r="DM40" s="73">
        <v>46797</v>
      </c>
      <c r="DN40" s="73">
        <v>5489303</v>
      </c>
      <c r="DO40" s="73">
        <v>37954</v>
      </c>
      <c r="DP40" s="73">
        <v>0</v>
      </c>
      <c r="DQ40" s="73">
        <v>0</v>
      </c>
      <c r="DR40" s="73">
        <v>0</v>
      </c>
      <c r="DS40" s="73">
        <v>0</v>
      </c>
      <c r="DT40" s="73">
        <v>0</v>
      </c>
      <c r="DU40" s="73">
        <v>0</v>
      </c>
      <c r="DV40" s="73">
        <v>0</v>
      </c>
      <c r="DW40" s="73">
        <v>0</v>
      </c>
      <c r="DX40" s="73">
        <v>0</v>
      </c>
      <c r="DY40" s="75">
        <v>1196275</v>
      </c>
      <c r="DZ40" s="75">
        <v>400799</v>
      </c>
      <c r="EA40" s="75">
        <v>1597074</v>
      </c>
      <c r="EB40" s="75">
        <v>0</v>
      </c>
      <c r="EC40" s="75">
        <v>0</v>
      </c>
      <c r="ED40" s="75">
        <v>1125778</v>
      </c>
      <c r="EE40" s="75">
        <v>94831</v>
      </c>
      <c r="EF40" s="75">
        <v>1220609</v>
      </c>
      <c r="EG40" s="75">
        <v>0</v>
      </c>
    </row>
    <row r="41" spans="1:137" ht="15" customHeight="1">
      <c r="A41" s="51"/>
      <c r="B41" s="5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</row>
    <row r="42" spans="1:137" ht="15" customHeight="1">
      <c r="A42" s="51"/>
      <c r="B42" s="51" t="s">
        <v>136</v>
      </c>
      <c r="C42" s="6">
        <f t="shared" ref="C42:CT42" si="0">SUM(C10:C40)</f>
        <v>73454553</v>
      </c>
      <c r="D42" s="6">
        <f t="shared" si="0"/>
        <v>842350</v>
      </c>
      <c r="E42" s="6">
        <f t="shared" si="0"/>
        <v>74296903</v>
      </c>
      <c r="F42" s="6"/>
      <c r="G42" s="6"/>
      <c r="H42" s="6">
        <f t="shared" si="0"/>
        <v>73180222</v>
      </c>
      <c r="I42" s="6">
        <f t="shared" si="0"/>
        <v>297414</v>
      </c>
      <c r="J42" s="6">
        <f t="shared" si="0"/>
        <v>73477636</v>
      </c>
      <c r="K42" s="6"/>
      <c r="L42" s="6">
        <f t="shared" si="0"/>
        <v>73406512</v>
      </c>
      <c r="M42" s="6">
        <f t="shared" si="0"/>
        <v>842350</v>
      </c>
      <c r="N42" s="6">
        <f t="shared" si="0"/>
        <v>74248862</v>
      </c>
      <c r="O42" s="6"/>
      <c r="P42" s="6"/>
      <c r="Q42" s="6">
        <f t="shared" si="0"/>
        <v>73132181</v>
      </c>
      <c r="R42" s="6">
        <f t="shared" si="0"/>
        <v>297414</v>
      </c>
      <c r="S42" s="6">
        <f t="shared" si="0"/>
        <v>73429595</v>
      </c>
      <c r="T42" s="6"/>
      <c r="U42" s="6">
        <f t="shared" si="0"/>
        <v>164225</v>
      </c>
      <c r="V42" s="6">
        <f t="shared" si="0"/>
        <v>5020</v>
      </c>
      <c r="W42" s="6">
        <f t="shared" si="0"/>
        <v>169245</v>
      </c>
      <c r="X42" s="6"/>
      <c r="Y42" s="6"/>
      <c r="Z42" s="6">
        <f t="shared" si="0"/>
        <v>164225</v>
      </c>
      <c r="AA42" s="6">
        <f t="shared" si="0"/>
        <v>5020</v>
      </c>
      <c r="AB42" s="6">
        <f t="shared" si="0"/>
        <v>169245</v>
      </c>
      <c r="AC42" s="6"/>
      <c r="AD42" s="6">
        <f t="shared" si="0"/>
        <v>7796848</v>
      </c>
      <c r="AE42" s="6">
        <f t="shared" si="0"/>
        <v>22483</v>
      </c>
      <c r="AF42" s="6">
        <f t="shared" si="0"/>
        <v>7819331</v>
      </c>
      <c r="AG42" s="6"/>
      <c r="AH42" s="6"/>
      <c r="AI42" s="6">
        <f t="shared" si="0"/>
        <v>7784353</v>
      </c>
      <c r="AJ42" s="6">
        <f t="shared" si="0"/>
        <v>15975</v>
      </c>
      <c r="AK42" s="6">
        <f t="shared" si="0"/>
        <v>7800328</v>
      </c>
      <c r="AL42" s="6"/>
      <c r="AM42" s="6">
        <f t="shared" si="0"/>
        <v>65445439</v>
      </c>
      <c r="AN42" s="6">
        <f t="shared" si="0"/>
        <v>814847</v>
      </c>
      <c r="AO42" s="6">
        <f t="shared" si="0"/>
        <v>66260286</v>
      </c>
      <c r="AP42" s="6"/>
      <c r="AQ42" s="6"/>
      <c r="AR42" s="6">
        <f t="shared" si="0"/>
        <v>65183603</v>
      </c>
      <c r="AS42" s="6">
        <f t="shared" si="0"/>
        <v>276419</v>
      </c>
      <c r="AT42" s="6">
        <f t="shared" si="0"/>
        <v>65460022</v>
      </c>
      <c r="AU42" s="6"/>
      <c r="AV42" s="6">
        <f t="shared" si="0"/>
        <v>34754047</v>
      </c>
      <c r="AW42" s="6">
        <f t="shared" si="0"/>
        <v>436780</v>
      </c>
      <c r="AX42" s="6">
        <f t="shared" si="0"/>
        <v>35190827</v>
      </c>
      <c r="AY42" s="6"/>
      <c r="AZ42" s="6"/>
      <c r="BA42" s="6">
        <f t="shared" si="0"/>
        <v>34636526</v>
      </c>
      <c r="BB42" s="6">
        <f t="shared" si="0"/>
        <v>148099</v>
      </c>
      <c r="BC42" s="6">
        <f t="shared" si="0"/>
        <v>34784625</v>
      </c>
      <c r="BD42" s="6"/>
      <c r="BE42" s="6">
        <f t="shared" si="0"/>
        <v>30691392</v>
      </c>
      <c r="BF42" s="6">
        <f t="shared" si="0"/>
        <v>378067</v>
      </c>
      <c r="BG42" s="6">
        <f t="shared" si="0"/>
        <v>31069459</v>
      </c>
      <c r="BH42" s="6"/>
      <c r="BI42" s="6"/>
      <c r="BJ42" s="6">
        <f t="shared" si="0"/>
        <v>30547077</v>
      </c>
      <c r="BK42" s="6">
        <f t="shared" si="0"/>
        <v>128320</v>
      </c>
      <c r="BL42" s="6">
        <f t="shared" si="0"/>
        <v>30675397</v>
      </c>
      <c r="BM42" s="6"/>
      <c r="BN42" s="6">
        <f t="shared" si="0"/>
        <v>0</v>
      </c>
      <c r="BO42" s="6">
        <f t="shared" si="0"/>
        <v>0</v>
      </c>
      <c r="BP42" s="6">
        <f t="shared" si="0"/>
        <v>0</v>
      </c>
      <c r="BQ42" s="6"/>
      <c r="BR42" s="6"/>
      <c r="BS42" s="6">
        <f t="shared" si="0"/>
        <v>0</v>
      </c>
      <c r="BT42" s="6">
        <f t="shared" si="0"/>
        <v>0</v>
      </c>
      <c r="BU42" s="6">
        <f t="shared" si="0"/>
        <v>0</v>
      </c>
      <c r="BV42" s="6"/>
      <c r="BW42" s="6">
        <f t="shared" si="0"/>
        <v>0</v>
      </c>
      <c r="BX42" s="6">
        <f t="shared" si="0"/>
        <v>0</v>
      </c>
      <c r="BY42" s="6">
        <f t="shared" si="0"/>
        <v>0</v>
      </c>
      <c r="BZ42" s="6"/>
      <c r="CA42" s="6"/>
      <c r="CB42" s="6">
        <f t="shared" si="0"/>
        <v>0</v>
      </c>
      <c r="CC42" s="6">
        <f t="shared" si="0"/>
        <v>0</v>
      </c>
      <c r="CD42" s="6">
        <f t="shared" si="0"/>
        <v>0</v>
      </c>
      <c r="CE42" s="6"/>
      <c r="CF42" s="6">
        <f t="shared" si="0"/>
        <v>0</v>
      </c>
      <c r="CG42" s="6">
        <f t="shared" si="0"/>
        <v>0</v>
      </c>
      <c r="CH42" s="6">
        <f t="shared" si="0"/>
        <v>0</v>
      </c>
      <c r="CI42" s="6"/>
      <c r="CJ42" s="6"/>
      <c r="CK42" s="6">
        <f t="shared" si="0"/>
        <v>0</v>
      </c>
      <c r="CL42" s="6">
        <f t="shared" si="0"/>
        <v>0</v>
      </c>
      <c r="CM42" s="6">
        <f t="shared" si="0"/>
        <v>0</v>
      </c>
      <c r="CN42" s="6"/>
      <c r="CO42" s="6">
        <f t="shared" si="0"/>
        <v>48041</v>
      </c>
      <c r="CP42" s="6">
        <f t="shared" si="0"/>
        <v>0</v>
      </c>
      <c r="CQ42" s="6">
        <f t="shared" si="0"/>
        <v>48041</v>
      </c>
      <c r="CR42" s="6"/>
      <c r="CS42" s="6"/>
      <c r="CT42" s="6">
        <f t="shared" si="0"/>
        <v>48041</v>
      </c>
      <c r="CU42" s="6">
        <f t="shared" ref="CU42:EF42" si="1">SUM(CU10:CU40)</f>
        <v>0</v>
      </c>
      <c r="CV42" s="6">
        <f t="shared" si="1"/>
        <v>48041</v>
      </c>
      <c r="CW42" s="6"/>
      <c r="CX42" s="6">
        <f t="shared" si="1"/>
        <v>0</v>
      </c>
      <c r="CY42" s="6">
        <f t="shared" si="1"/>
        <v>0</v>
      </c>
      <c r="CZ42" s="6">
        <f t="shared" si="1"/>
        <v>0</v>
      </c>
      <c r="DA42" s="6"/>
      <c r="DB42" s="6"/>
      <c r="DC42" s="6">
        <f t="shared" si="1"/>
        <v>0</v>
      </c>
      <c r="DD42" s="6">
        <f t="shared" si="1"/>
        <v>0</v>
      </c>
      <c r="DE42" s="6">
        <f t="shared" si="1"/>
        <v>0</v>
      </c>
      <c r="DF42" s="6"/>
      <c r="DG42" s="6">
        <f t="shared" si="1"/>
        <v>782630626</v>
      </c>
      <c r="DH42" s="6">
        <f t="shared" si="1"/>
        <v>10311025</v>
      </c>
      <c r="DI42" s="6">
        <f t="shared" si="1"/>
        <v>793438524</v>
      </c>
      <c r="DJ42" s="6"/>
      <c r="DK42" s="6"/>
      <c r="DL42" s="6">
        <f t="shared" si="1"/>
        <v>778405853</v>
      </c>
      <c r="DM42" s="6">
        <f t="shared" si="1"/>
        <v>3870999</v>
      </c>
      <c r="DN42" s="6">
        <f t="shared" si="1"/>
        <v>782773724</v>
      </c>
      <c r="DO42" s="6"/>
      <c r="DP42" s="6">
        <f t="shared" si="1"/>
        <v>2502258</v>
      </c>
      <c r="DQ42" s="6">
        <f t="shared" si="1"/>
        <v>1683823</v>
      </c>
      <c r="DR42" s="6">
        <f t="shared" si="1"/>
        <v>4186081</v>
      </c>
      <c r="DS42" s="6"/>
      <c r="DT42" s="6"/>
      <c r="DU42" s="6">
        <f t="shared" si="1"/>
        <v>2324860</v>
      </c>
      <c r="DV42" s="6">
        <f t="shared" si="1"/>
        <v>378580</v>
      </c>
      <c r="DW42" s="6">
        <f t="shared" si="1"/>
        <v>2703440</v>
      </c>
      <c r="DX42" s="6"/>
      <c r="DY42" s="6">
        <f t="shared" si="1"/>
        <v>100329734</v>
      </c>
      <c r="DZ42" s="6">
        <f t="shared" si="1"/>
        <v>22883193</v>
      </c>
      <c r="EA42" s="6">
        <f t="shared" si="1"/>
        <v>123212927</v>
      </c>
      <c r="EB42" s="6"/>
      <c r="EC42" s="6"/>
      <c r="ED42" s="6">
        <f t="shared" si="1"/>
        <v>94316181</v>
      </c>
      <c r="EE42" s="6">
        <f t="shared" si="1"/>
        <v>4844487</v>
      </c>
      <c r="EF42" s="6">
        <f t="shared" si="1"/>
        <v>99160668</v>
      </c>
      <c r="EG42" s="6"/>
    </row>
    <row r="43" spans="1:137" ht="15" customHeight="1">
      <c r="A43" s="51"/>
      <c r="B43" s="5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</row>
    <row r="44" spans="1:137" ht="15" customHeight="1">
      <c r="A44" s="51" t="str">
        <f>T("273015")</f>
        <v>273015</v>
      </c>
      <c r="B44" s="51" t="s">
        <v>14</v>
      </c>
      <c r="C44" s="69">
        <v>390051</v>
      </c>
      <c r="D44" s="69">
        <v>901</v>
      </c>
      <c r="E44" s="69">
        <v>390952</v>
      </c>
      <c r="F44" s="69">
        <v>0</v>
      </c>
      <c r="G44" s="69">
        <v>0</v>
      </c>
      <c r="H44" s="69">
        <v>389906</v>
      </c>
      <c r="I44" s="69">
        <v>129</v>
      </c>
      <c r="J44" s="69">
        <v>390035</v>
      </c>
      <c r="K44" s="69">
        <v>0</v>
      </c>
      <c r="L44" s="69">
        <v>390051</v>
      </c>
      <c r="M44" s="69">
        <v>901</v>
      </c>
      <c r="N44" s="69">
        <v>390952</v>
      </c>
      <c r="O44" s="69">
        <v>0</v>
      </c>
      <c r="P44" s="69">
        <v>0</v>
      </c>
      <c r="Q44" s="69">
        <v>389906</v>
      </c>
      <c r="R44" s="69">
        <v>129</v>
      </c>
      <c r="S44" s="69">
        <v>390035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9">
        <v>0</v>
      </c>
      <c r="AH44" s="69">
        <v>0</v>
      </c>
      <c r="AI44" s="69">
        <v>0</v>
      </c>
      <c r="AJ44" s="69">
        <v>0</v>
      </c>
      <c r="AK44" s="69">
        <v>0</v>
      </c>
      <c r="AL44" s="69">
        <v>0</v>
      </c>
      <c r="AM44" s="69">
        <v>390051</v>
      </c>
      <c r="AN44" s="69">
        <v>901</v>
      </c>
      <c r="AO44" s="69">
        <v>390952</v>
      </c>
      <c r="AP44" s="69">
        <v>0</v>
      </c>
      <c r="AQ44" s="69">
        <v>0</v>
      </c>
      <c r="AR44" s="69">
        <v>389906</v>
      </c>
      <c r="AS44" s="69">
        <v>129</v>
      </c>
      <c r="AT44" s="69">
        <v>390035</v>
      </c>
      <c r="AU44" s="69">
        <v>0</v>
      </c>
      <c r="AV44" s="69">
        <v>183103</v>
      </c>
      <c r="AW44" s="69">
        <v>422</v>
      </c>
      <c r="AX44" s="69">
        <v>183525</v>
      </c>
      <c r="AY44" s="69">
        <v>0</v>
      </c>
      <c r="AZ44" s="69">
        <v>0</v>
      </c>
      <c r="BA44" s="69">
        <v>183034</v>
      </c>
      <c r="BB44" s="69">
        <v>60</v>
      </c>
      <c r="BC44" s="69">
        <v>183094</v>
      </c>
      <c r="BD44" s="69">
        <v>0</v>
      </c>
      <c r="BE44" s="69">
        <v>206948</v>
      </c>
      <c r="BF44" s="69">
        <v>479</v>
      </c>
      <c r="BG44" s="73">
        <v>207427</v>
      </c>
      <c r="BH44" s="73">
        <v>0</v>
      </c>
      <c r="BI44" s="73">
        <v>0</v>
      </c>
      <c r="BJ44" s="73">
        <v>206872</v>
      </c>
      <c r="BK44" s="73">
        <v>69</v>
      </c>
      <c r="BL44" s="73">
        <v>206941</v>
      </c>
      <c r="BM44" s="73">
        <v>0</v>
      </c>
      <c r="BN44" s="73">
        <v>0</v>
      </c>
      <c r="BO44" s="73">
        <v>0</v>
      </c>
      <c r="BP44" s="73">
        <v>0</v>
      </c>
      <c r="BQ44" s="73">
        <v>0</v>
      </c>
      <c r="BR44" s="73">
        <v>0</v>
      </c>
      <c r="BS44" s="73">
        <v>0</v>
      </c>
      <c r="BT44" s="73">
        <v>0</v>
      </c>
      <c r="BU44" s="73">
        <v>0</v>
      </c>
      <c r="BV44" s="73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6">
        <v>0</v>
      </c>
      <c r="CL44" s="6">
        <v>0</v>
      </c>
      <c r="CM44" s="6">
        <v>0</v>
      </c>
      <c r="CN44" s="6">
        <v>0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73">
        <v>4885682</v>
      </c>
      <c r="DH44" s="73">
        <v>222112</v>
      </c>
      <c r="DI44" s="73">
        <v>5109613</v>
      </c>
      <c r="DJ44" s="73">
        <v>128056</v>
      </c>
      <c r="DK44" s="73">
        <v>0</v>
      </c>
      <c r="DL44" s="73">
        <v>4885271</v>
      </c>
      <c r="DM44" s="73">
        <v>43707</v>
      </c>
      <c r="DN44" s="73">
        <v>4930797</v>
      </c>
      <c r="DO44" s="73">
        <v>128724</v>
      </c>
      <c r="DP44" s="73">
        <v>0</v>
      </c>
      <c r="DQ44" s="73">
        <v>0</v>
      </c>
      <c r="DR44" s="73">
        <v>0</v>
      </c>
      <c r="DS44" s="73">
        <v>0</v>
      </c>
      <c r="DT44" s="73">
        <v>0</v>
      </c>
      <c r="DU44" s="73">
        <v>0</v>
      </c>
      <c r="DV44" s="73">
        <v>0</v>
      </c>
      <c r="DW44" s="73">
        <v>0</v>
      </c>
      <c r="DX44" s="73">
        <v>0</v>
      </c>
      <c r="DY44" s="75">
        <v>629385</v>
      </c>
      <c r="DZ44" s="75">
        <v>51631</v>
      </c>
      <c r="EA44" s="75">
        <v>681016</v>
      </c>
      <c r="EB44" s="75">
        <v>0</v>
      </c>
      <c r="EC44" s="75">
        <v>0</v>
      </c>
      <c r="ED44" s="75">
        <v>609979</v>
      </c>
      <c r="EE44" s="75">
        <v>12107</v>
      </c>
      <c r="EF44" s="75">
        <v>622086</v>
      </c>
      <c r="EG44" s="75">
        <v>0</v>
      </c>
    </row>
    <row r="45" spans="1:137" ht="15" customHeight="1">
      <c r="A45" s="51" t="str">
        <f>T("273210")</f>
        <v>273210</v>
      </c>
      <c r="B45" s="51" t="s">
        <v>15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69">
        <v>0</v>
      </c>
      <c r="AK45" s="69">
        <v>0</v>
      </c>
      <c r="AL45" s="69">
        <v>0</v>
      </c>
      <c r="AM45" s="69">
        <v>0</v>
      </c>
      <c r="AN45" s="69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  <c r="AT45" s="69">
        <v>0</v>
      </c>
      <c r="AU45" s="69">
        <v>0</v>
      </c>
      <c r="AV45" s="69">
        <v>0</v>
      </c>
      <c r="AW45" s="69">
        <v>0</v>
      </c>
      <c r="AX45" s="69">
        <v>0</v>
      </c>
      <c r="AY45" s="69">
        <v>0</v>
      </c>
      <c r="AZ45" s="69">
        <v>0</v>
      </c>
      <c r="BA45" s="69">
        <v>0</v>
      </c>
      <c r="BB45" s="69">
        <v>0</v>
      </c>
      <c r="BC45" s="69">
        <v>0</v>
      </c>
      <c r="BD45" s="69">
        <v>0</v>
      </c>
      <c r="BE45" s="69">
        <v>0</v>
      </c>
      <c r="BF45" s="69">
        <v>0</v>
      </c>
      <c r="BG45" s="73">
        <v>0</v>
      </c>
      <c r="BH45" s="73">
        <v>0</v>
      </c>
      <c r="BI45" s="73">
        <v>0</v>
      </c>
      <c r="BJ45" s="73">
        <v>0</v>
      </c>
      <c r="BK45" s="73">
        <v>0</v>
      </c>
      <c r="BL45" s="73">
        <v>0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0</v>
      </c>
      <c r="BS45" s="73">
        <v>0</v>
      </c>
      <c r="BT45" s="73">
        <v>0</v>
      </c>
      <c r="BU45" s="73">
        <v>0</v>
      </c>
      <c r="BV45" s="73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73">
        <v>1703582</v>
      </c>
      <c r="DH45" s="73">
        <v>40868</v>
      </c>
      <c r="DI45" s="73">
        <v>1746841</v>
      </c>
      <c r="DJ45" s="73">
        <v>4924</v>
      </c>
      <c r="DK45" s="73">
        <v>0</v>
      </c>
      <c r="DL45" s="73">
        <v>1692548</v>
      </c>
      <c r="DM45" s="73">
        <v>10358</v>
      </c>
      <c r="DN45" s="73">
        <v>1705297</v>
      </c>
      <c r="DO45" s="73">
        <v>4924</v>
      </c>
      <c r="DP45" s="73">
        <v>3</v>
      </c>
      <c r="DQ45" s="73">
        <v>16122</v>
      </c>
      <c r="DR45" s="73">
        <v>16125</v>
      </c>
      <c r="DS45" s="73">
        <v>0</v>
      </c>
      <c r="DT45" s="73">
        <v>0</v>
      </c>
      <c r="DU45" s="73">
        <v>3</v>
      </c>
      <c r="DV45" s="73">
        <v>2627</v>
      </c>
      <c r="DW45" s="73">
        <v>2630</v>
      </c>
      <c r="DX45" s="73">
        <v>0</v>
      </c>
      <c r="DY45" s="75">
        <v>540010</v>
      </c>
      <c r="DZ45" s="75">
        <v>27159</v>
      </c>
      <c r="EA45" s="75">
        <v>567169</v>
      </c>
      <c r="EB45" s="75">
        <v>0</v>
      </c>
      <c r="EC45" s="75">
        <v>0</v>
      </c>
      <c r="ED45" s="75">
        <v>526522</v>
      </c>
      <c r="EE45" s="75">
        <v>10284</v>
      </c>
      <c r="EF45" s="75">
        <v>536806</v>
      </c>
      <c r="EG45" s="75">
        <v>0</v>
      </c>
    </row>
    <row r="46" spans="1:137" ht="15" customHeight="1">
      <c r="A46" s="51" t="str">
        <f>T("273228")</f>
        <v>273228</v>
      </c>
      <c r="B46" s="51" t="s">
        <v>17</v>
      </c>
      <c r="C46" s="69">
        <v>3396</v>
      </c>
      <c r="D46" s="69">
        <v>0</v>
      </c>
      <c r="E46" s="69">
        <v>3396</v>
      </c>
      <c r="F46" s="69">
        <v>0</v>
      </c>
      <c r="G46" s="69">
        <v>0</v>
      </c>
      <c r="H46" s="69">
        <v>3396</v>
      </c>
      <c r="I46" s="69">
        <v>0</v>
      </c>
      <c r="J46" s="69">
        <v>3396</v>
      </c>
      <c r="K46" s="69">
        <v>0</v>
      </c>
      <c r="L46" s="69">
        <v>3396</v>
      </c>
      <c r="M46" s="69">
        <v>0</v>
      </c>
      <c r="N46" s="69">
        <v>3396</v>
      </c>
      <c r="O46" s="69">
        <v>0</v>
      </c>
      <c r="P46" s="69">
        <v>0</v>
      </c>
      <c r="Q46" s="69">
        <v>3396</v>
      </c>
      <c r="R46" s="69">
        <v>0</v>
      </c>
      <c r="S46" s="69">
        <v>3396</v>
      </c>
      <c r="T46" s="69">
        <v>0</v>
      </c>
      <c r="U46" s="69">
        <v>3396</v>
      </c>
      <c r="V46" s="69">
        <v>0</v>
      </c>
      <c r="W46" s="69">
        <v>3396</v>
      </c>
      <c r="X46" s="69">
        <v>0</v>
      </c>
      <c r="Y46" s="69">
        <v>0</v>
      </c>
      <c r="Z46" s="69">
        <v>3396</v>
      </c>
      <c r="AA46" s="69">
        <v>0</v>
      </c>
      <c r="AB46" s="69">
        <v>3396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69">
        <v>0</v>
      </c>
      <c r="AK46" s="69">
        <v>0</v>
      </c>
      <c r="AL46" s="69">
        <v>0</v>
      </c>
      <c r="AM46" s="69">
        <v>0</v>
      </c>
      <c r="AN46" s="69">
        <v>0</v>
      </c>
      <c r="AO46" s="69">
        <v>0</v>
      </c>
      <c r="AP46" s="69">
        <v>0</v>
      </c>
      <c r="AQ46" s="69">
        <v>0</v>
      </c>
      <c r="AR46" s="69">
        <v>0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69">
        <v>0</v>
      </c>
      <c r="AY46" s="69">
        <v>0</v>
      </c>
      <c r="AZ46" s="69">
        <v>0</v>
      </c>
      <c r="BA46" s="69">
        <v>0</v>
      </c>
      <c r="BB46" s="69">
        <v>0</v>
      </c>
      <c r="BC46" s="69">
        <v>0</v>
      </c>
      <c r="BD46" s="69">
        <v>0</v>
      </c>
      <c r="BE46" s="69">
        <v>0</v>
      </c>
      <c r="BF46" s="69">
        <v>0</v>
      </c>
      <c r="BG46" s="73">
        <v>0</v>
      </c>
      <c r="BH46" s="73">
        <v>0</v>
      </c>
      <c r="BI46" s="73">
        <v>0</v>
      </c>
      <c r="BJ46" s="73">
        <v>0</v>
      </c>
      <c r="BK46" s="73">
        <v>0</v>
      </c>
      <c r="BL46" s="73">
        <v>0</v>
      </c>
      <c r="BM46" s="73">
        <v>0</v>
      </c>
      <c r="BN46" s="73">
        <v>0</v>
      </c>
      <c r="BO46" s="73">
        <v>0</v>
      </c>
      <c r="BP46" s="73">
        <v>0</v>
      </c>
      <c r="BQ46" s="73">
        <v>0</v>
      </c>
      <c r="BR46" s="73">
        <v>0</v>
      </c>
      <c r="BS46" s="73">
        <v>0</v>
      </c>
      <c r="BT46" s="73">
        <v>0</v>
      </c>
      <c r="BU46" s="73">
        <v>0</v>
      </c>
      <c r="BV46" s="73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73">
        <v>1071751</v>
      </c>
      <c r="DH46" s="73">
        <v>30182</v>
      </c>
      <c r="DI46" s="73">
        <v>1105278</v>
      </c>
      <c r="DJ46" s="73">
        <v>0</v>
      </c>
      <c r="DK46" s="73">
        <v>0</v>
      </c>
      <c r="DL46" s="73">
        <v>1062381</v>
      </c>
      <c r="DM46" s="73">
        <v>6343</v>
      </c>
      <c r="DN46" s="73">
        <v>1072069</v>
      </c>
      <c r="DO46" s="73">
        <v>0</v>
      </c>
      <c r="DP46" s="73">
        <v>297176</v>
      </c>
      <c r="DQ46" s="73">
        <v>91354</v>
      </c>
      <c r="DR46" s="73">
        <v>388530</v>
      </c>
      <c r="DS46" s="73">
        <v>0</v>
      </c>
      <c r="DT46" s="73">
        <v>0</v>
      </c>
      <c r="DU46" s="73">
        <v>279475</v>
      </c>
      <c r="DV46" s="73">
        <v>15118</v>
      </c>
      <c r="DW46" s="73">
        <v>294593</v>
      </c>
      <c r="DX46" s="73">
        <v>0</v>
      </c>
      <c r="DY46" s="75">
        <v>0</v>
      </c>
      <c r="DZ46" s="75">
        <v>0</v>
      </c>
      <c r="EA46" s="75">
        <v>0</v>
      </c>
      <c r="EB46" s="75">
        <v>0</v>
      </c>
      <c r="EC46" s="75">
        <v>0</v>
      </c>
      <c r="ED46" s="75">
        <v>0</v>
      </c>
      <c r="EE46" s="75">
        <v>0</v>
      </c>
      <c r="EF46" s="75">
        <v>0</v>
      </c>
      <c r="EG46" s="75">
        <v>0</v>
      </c>
    </row>
    <row r="47" spans="1:137" ht="15" customHeight="1">
      <c r="A47" s="51" t="str">
        <f>T("273414")</f>
        <v>273414</v>
      </c>
      <c r="B47" s="51" t="s">
        <v>42</v>
      </c>
      <c r="C47" s="69">
        <v>226320</v>
      </c>
      <c r="D47" s="69">
        <v>3733</v>
      </c>
      <c r="E47" s="69">
        <v>230053</v>
      </c>
      <c r="F47" s="69">
        <v>0</v>
      </c>
      <c r="G47" s="69">
        <v>0</v>
      </c>
      <c r="H47" s="69">
        <v>224441</v>
      </c>
      <c r="I47" s="69">
        <v>1134</v>
      </c>
      <c r="J47" s="69">
        <v>225575</v>
      </c>
      <c r="K47" s="69">
        <v>0</v>
      </c>
      <c r="L47" s="69">
        <v>226320</v>
      </c>
      <c r="M47" s="69">
        <v>3733</v>
      </c>
      <c r="N47" s="69">
        <v>230053</v>
      </c>
      <c r="O47" s="69">
        <v>0</v>
      </c>
      <c r="P47" s="69">
        <v>0</v>
      </c>
      <c r="Q47" s="69">
        <v>224441</v>
      </c>
      <c r="R47" s="69">
        <v>1134</v>
      </c>
      <c r="S47" s="69">
        <v>225575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226320</v>
      </c>
      <c r="AN47" s="69">
        <v>3733</v>
      </c>
      <c r="AO47" s="69">
        <v>230053</v>
      </c>
      <c r="AP47" s="69">
        <v>0</v>
      </c>
      <c r="AQ47" s="69">
        <v>0</v>
      </c>
      <c r="AR47" s="69">
        <v>224441</v>
      </c>
      <c r="AS47" s="69">
        <v>1134</v>
      </c>
      <c r="AT47" s="69">
        <v>225575</v>
      </c>
      <c r="AU47" s="69">
        <v>0</v>
      </c>
      <c r="AV47" s="69">
        <v>136347</v>
      </c>
      <c r="AW47" s="69">
        <v>2249</v>
      </c>
      <c r="AX47" s="69">
        <v>138596</v>
      </c>
      <c r="AY47" s="69">
        <v>0</v>
      </c>
      <c r="AZ47" s="69">
        <v>0</v>
      </c>
      <c r="BA47" s="69">
        <v>135215</v>
      </c>
      <c r="BB47" s="69">
        <v>683</v>
      </c>
      <c r="BC47" s="69">
        <v>135898</v>
      </c>
      <c r="BD47" s="69">
        <v>0</v>
      </c>
      <c r="BE47" s="69">
        <v>89973</v>
      </c>
      <c r="BF47" s="69">
        <v>1484</v>
      </c>
      <c r="BG47" s="73">
        <v>91457</v>
      </c>
      <c r="BH47" s="73">
        <v>0</v>
      </c>
      <c r="BI47" s="73">
        <v>0</v>
      </c>
      <c r="BJ47" s="73">
        <v>89226</v>
      </c>
      <c r="BK47" s="73">
        <v>451</v>
      </c>
      <c r="BL47" s="73">
        <v>89677</v>
      </c>
      <c r="BM47" s="73">
        <v>0</v>
      </c>
      <c r="BN47" s="73">
        <v>0</v>
      </c>
      <c r="BO47" s="73">
        <v>0</v>
      </c>
      <c r="BP47" s="73">
        <v>0</v>
      </c>
      <c r="BQ47" s="73">
        <v>0</v>
      </c>
      <c r="BR47" s="73">
        <v>0</v>
      </c>
      <c r="BS47" s="73">
        <v>0</v>
      </c>
      <c r="BT47" s="73">
        <v>0</v>
      </c>
      <c r="BU47" s="73">
        <v>0</v>
      </c>
      <c r="BV47" s="73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73">
        <v>2434725</v>
      </c>
      <c r="DH47" s="73">
        <v>41407</v>
      </c>
      <c r="DI47" s="73">
        <v>2478633</v>
      </c>
      <c r="DJ47" s="73">
        <v>20175</v>
      </c>
      <c r="DK47" s="73">
        <v>0</v>
      </c>
      <c r="DL47" s="73">
        <v>2411914</v>
      </c>
      <c r="DM47" s="73">
        <v>13817</v>
      </c>
      <c r="DN47" s="73">
        <v>2428232</v>
      </c>
      <c r="DO47" s="73">
        <v>20013</v>
      </c>
      <c r="DP47" s="73">
        <v>0</v>
      </c>
      <c r="DQ47" s="73">
        <v>0</v>
      </c>
      <c r="DR47" s="73">
        <v>0</v>
      </c>
      <c r="DS47" s="73">
        <v>0</v>
      </c>
      <c r="DT47" s="73">
        <v>0</v>
      </c>
      <c r="DU47" s="73">
        <v>0</v>
      </c>
      <c r="DV47" s="73">
        <v>0</v>
      </c>
      <c r="DW47" s="73">
        <v>0</v>
      </c>
      <c r="DX47" s="73">
        <v>0</v>
      </c>
      <c r="DY47" s="75">
        <v>329350</v>
      </c>
      <c r="DZ47" s="75">
        <v>41435</v>
      </c>
      <c r="EA47" s="75">
        <v>370785</v>
      </c>
      <c r="EB47" s="75">
        <v>0</v>
      </c>
      <c r="EC47" s="75">
        <v>0</v>
      </c>
      <c r="ED47" s="75">
        <v>307019</v>
      </c>
      <c r="EE47" s="75">
        <v>17556</v>
      </c>
      <c r="EF47" s="75">
        <v>324575</v>
      </c>
      <c r="EG47" s="75">
        <v>0</v>
      </c>
    </row>
    <row r="48" spans="1:137" ht="15" customHeight="1">
      <c r="A48" s="51" t="str">
        <f>T("273619")</f>
        <v>273619</v>
      </c>
      <c r="B48" s="51" t="s">
        <v>2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0</v>
      </c>
      <c r="AE48" s="69">
        <v>0</v>
      </c>
      <c r="AF48" s="69">
        <v>0</v>
      </c>
      <c r="AG48" s="69">
        <v>0</v>
      </c>
      <c r="AH48" s="69">
        <v>0</v>
      </c>
      <c r="AI48" s="69">
        <v>0</v>
      </c>
      <c r="AJ48" s="69">
        <v>0</v>
      </c>
      <c r="AK48" s="69">
        <v>0</v>
      </c>
      <c r="AL48" s="69">
        <v>0</v>
      </c>
      <c r="AM48" s="69">
        <v>0</v>
      </c>
      <c r="AN48" s="69">
        <v>0</v>
      </c>
      <c r="AO48" s="69">
        <v>0</v>
      </c>
      <c r="AP48" s="69">
        <v>0</v>
      </c>
      <c r="AQ48" s="69">
        <v>0</v>
      </c>
      <c r="AR48" s="69">
        <v>0</v>
      </c>
      <c r="AS48" s="69">
        <v>0</v>
      </c>
      <c r="AT48" s="69">
        <v>0</v>
      </c>
      <c r="AU48" s="69">
        <v>0</v>
      </c>
      <c r="AV48" s="69">
        <v>0</v>
      </c>
      <c r="AW48" s="69">
        <v>0</v>
      </c>
      <c r="AX48" s="69">
        <v>0</v>
      </c>
      <c r="AY48" s="69">
        <v>0</v>
      </c>
      <c r="AZ48" s="69">
        <v>0</v>
      </c>
      <c r="BA48" s="69">
        <v>0</v>
      </c>
      <c r="BB48" s="69">
        <v>0</v>
      </c>
      <c r="BC48" s="69">
        <v>0</v>
      </c>
      <c r="BD48" s="69">
        <v>0</v>
      </c>
      <c r="BE48" s="69">
        <v>0</v>
      </c>
      <c r="BF48" s="69">
        <v>0</v>
      </c>
      <c r="BG48" s="73">
        <v>0</v>
      </c>
      <c r="BH48" s="73">
        <v>0</v>
      </c>
      <c r="BI48" s="73">
        <v>0</v>
      </c>
      <c r="BJ48" s="73">
        <v>0</v>
      </c>
      <c r="BK48" s="73">
        <v>0</v>
      </c>
      <c r="BL48" s="73">
        <v>0</v>
      </c>
      <c r="BM48" s="73">
        <v>0</v>
      </c>
      <c r="BN48" s="73">
        <v>0</v>
      </c>
      <c r="BO48" s="73">
        <v>0</v>
      </c>
      <c r="BP48" s="73">
        <v>0</v>
      </c>
      <c r="BQ48" s="73">
        <v>0</v>
      </c>
      <c r="BR48" s="73">
        <v>0</v>
      </c>
      <c r="BS48" s="73">
        <v>0</v>
      </c>
      <c r="BT48" s="73">
        <v>0</v>
      </c>
      <c r="BU48" s="73">
        <v>0</v>
      </c>
      <c r="BV48" s="73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73">
        <v>4239660</v>
      </c>
      <c r="DH48" s="73">
        <v>47596</v>
      </c>
      <c r="DI48" s="73">
        <v>4296222</v>
      </c>
      <c r="DJ48" s="73">
        <v>4324</v>
      </c>
      <c r="DK48" s="73">
        <v>0</v>
      </c>
      <c r="DL48" s="73">
        <v>4215723</v>
      </c>
      <c r="DM48" s="73">
        <v>18599</v>
      </c>
      <c r="DN48" s="73">
        <v>4243288</v>
      </c>
      <c r="DO48" s="73">
        <v>4324</v>
      </c>
      <c r="DP48" s="73">
        <v>0</v>
      </c>
      <c r="DQ48" s="73">
        <v>0</v>
      </c>
      <c r="DR48" s="73">
        <v>0</v>
      </c>
      <c r="DS48" s="73">
        <v>0</v>
      </c>
      <c r="DT48" s="73">
        <v>0</v>
      </c>
      <c r="DU48" s="73">
        <v>0</v>
      </c>
      <c r="DV48" s="73">
        <v>0</v>
      </c>
      <c r="DW48" s="73">
        <v>0</v>
      </c>
      <c r="DX48" s="73">
        <v>0</v>
      </c>
      <c r="DY48" s="75">
        <v>974345</v>
      </c>
      <c r="DZ48" s="75">
        <v>140051</v>
      </c>
      <c r="EA48" s="75">
        <v>1114396</v>
      </c>
      <c r="EB48" s="75">
        <v>0</v>
      </c>
      <c r="EC48" s="75">
        <v>0</v>
      </c>
      <c r="ED48" s="75">
        <v>934909</v>
      </c>
      <c r="EE48" s="75">
        <v>26970</v>
      </c>
      <c r="EF48" s="75">
        <v>961879</v>
      </c>
      <c r="EG48" s="75">
        <v>0</v>
      </c>
    </row>
    <row r="49" spans="1:217" ht="15" customHeight="1">
      <c r="A49" s="51" t="str">
        <f>T("273627")</f>
        <v>273627</v>
      </c>
      <c r="B49" s="51" t="s">
        <v>19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69">
        <v>0</v>
      </c>
      <c r="AO49" s="69">
        <v>0</v>
      </c>
      <c r="AP49" s="69">
        <v>0</v>
      </c>
      <c r="AQ49" s="69">
        <v>0</v>
      </c>
      <c r="AR49" s="69">
        <v>0</v>
      </c>
      <c r="AS49" s="69">
        <v>0</v>
      </c>
      <c r="AT49" s="69">
        <v>0</v>
      </c>
      <c r="AU49" s="69">
        <v>0</v>
      </c>
      <c r="AV49" s="69">
        <v>0</v>
      </c>
      <c r="AW49" s="69">
        <v>0</v>
      </c>
      <c r="AX49" s="69">
        <v>0</v>
      </c>
      <c r="AY49" s="69">
        <v>0</v>
      </c>
      <c r="AZ49" s="69">
        <v>0</v>
      </c>
      <c r="BA49" s="69">
        <v>0</v>
      </c>
      <c r="BB49" s="69">
        <v>0</v>
      </c>
      <c r="BC49" s="69">
        <v>0</v>
      </c>
      <c r="BD49" s="69">
        <v>0</v>
      </c>
      <c r="BE49" s="69">
        <v>0</v>
      </c>
      <c r="BF49" s="69">
        <v>0</v>
      </c>
      <c r="BG49" s="73">
        <v>0</v>
      </c>
      <c r="BH49" s="73">
        <v>0</v>
      </c>
      <c r="BI49" s="73">
        <v>0</v>
      </c>
      <c r="BJ49" s="73">
        <v>0</v>
      </c>
      <c r="BK49" s="73">
        <v>0</v>
      </c>
      <c r="BL49" s="73">
        <v>0</v>
      </c>
      <c r="BM49" s="73">
        <v>0</v>
      </c>
      <c r="BN49" s="73">
        <v>0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0</v>
      </c>
      <c r="BV49" s="73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73">
        <v>3791140</v>
      </c>
      <c r="DH49" s="73">
        <v>14719</v>
      </c>
      <c r="DI49" s="73">
        <v>3806891</v>
      </c>
      <c r="DJ49" s="73">
        <v>0</v>
      </c>
      <c r="DK49" s="73">
        <v>0</v>
      </c>
      <c r="DL49" s="73">
        <v>3786203</v>
      </c>
      <c r="DM49" s="73">
        <v>6063</v>
      </c>
      <c r="DN49" s="73">
        <v>3793298</v>
      </c>
      <c r="DO49" s="73">
        <v>0</v>
      </c>
      <c r="DP49" s="73">
        <v>0</v>
      </c>
      <c r="DQ49" s="73">
        <v>0</v>
      </c>
      <c r="DR49" s="73">
        <v>0</v>
      </c>
      <c r="DS49" s="73">
        <v>0</v>
      </c>
      <c r="DT49" s="73">
        <v>0</v>
      </c>
      <c r="DU49" s="73">
        <v>0</v>
      </c>
      <c r="DV49" s="73">
        <v>0</v>
      </c>
      <c r="DW49" s="73">
        <v>0</v>
      </c>
      <c r="DX49" s="73">
        <v>0</v>
      </c>
      <c r="DY49" s="75">
        <v>140519</v>
      </c>
      <c r="DZ49" s="75">
        <v>27606</v>
      </c>
      <c r="EA49" s="75">
        <v>168125</v>
      </c>
      <c r="EB49" s="75">
        <v>0</v>
      </c>
      <c r="EC49" s="75">
        <v>0</v>
      </c>
      <c r="ED49" s="75">
        <v>133300</v>
      </c>
      <c r="EE49" s="75">
        <v>5013</v>
      </c>
      <c r="EF49" s="75">
        <v>138313</v>
      </c>
      <c r="EG49" s="75">
        <v>0</v>
      </c>
    </row>
    <row r="50" spans="1:217" ht="15" customHeight="1">
      <c r="A50" s="51" t="str">
        <f>T("273660")</f>
        <v>273660</v>
      </c>
      <c r="B50" s="51" t="s">
        <v>16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  <c r="AE50" s="69">
        <v>0</v>
      </c>
      <c r="AF50" s="69">
        <v>0</v>
      </c>
      <c r="AG50" s="69">
        <v>0</v>
      </c>
      <c r="AH50" s="69">
        <v>0</v>
      </c>
      <c r="AI50" s="69">
        <v>0</v>
      </c>
      <c r="AJ50" s="69">
        <v>0</v>
      </c>
      <c r="AK50" s="69">
        <v>0</v>
      </c>
      <c r="AL50" s="69">
        <v>0</v>
      </c>
      <c r="AM50" s="69">
        <v>0</v>
      </c>
      <c r="AN50" s="69">
        <v>0</v>
      </c>
      <c r="AO50" s="69">
        <v>0</v>
      </c>
      <c r="AP50" s="69">
        <v>0</v>
      </c>
      <c r="AQ50" s="69">
        <v>0</v>
      </c>
      <c r="AR50" s="69">
        <v>0</v>
      </c>
      <c r="AS50" s="69">
        <v>0</v>
      </c>
      <c r="AT50" s="69">
        <v>0</v>
      </c>
      <c r="AU50" s="69">
        <v>0</v>
      </c>
      <c r="AV50" s="69">
        <v>0</v>
      </c>
      <c r="AW50" s="69">
        <v>0</v>
      </c>
      <c r="AX50" s="69">
        <v>0</v>
      </c>
      <c r="AY50" s="69">
        <v>0</v>
      </c>
      <c r="AZ50" s="69">
        <v>0</v>
      </c>
      <c r="BA50" s="69">
        <v>0</v>
      </c>
      <c r="BB50" s="69">
        <v>0</v>
      </c>
      <c r="BC50" s="69">
        <v>0</v>
      </c>
      <c r="BD50" s="69">
        <v>0</v>
      </c>
      <c r="BE50" s="69">
        <v>0</v>
      </c>
      <c r="BF50" s="69">
        <v>0</v>
      </c>
      <c r="BG50" s="73">
        <v>0</v>
      </c>
      <c r="BH50" s="73">
        <v>0</v>
      </c>
      <c r="BI50" s="73">
        <v>0</v>
      </c>
      <c r="BJ50" s="73">
        <v>0</v>
      </c>
      <c r="BK50" s="73">
        <v>0</v>
      </c>
      <c r="BL50" s="73">
        <v>0</v>
      </c>
      <c r="BM50" s="73">
        <v>0</v>
      </c>
      <c r="BN50" s="73">
        <v>0</v>
      </c>
      <c r="BO50" s="73">
        <v>0</v>
      </c>
      <c r="BP50" s="73">
        <v>0</v>
      </c>
      <c r="BQ50" s="73">
        <v>0</v>
      </c>
      <c r="BR50" s="73">
        <v>0</v>
      </c>
      <c r="BS50" s="73">
        <v>0</v>
      </c>
      <c r="BT50" s="73">
        <v>0</v>
      </c>
      <c r="BU50" s="73">
        <v>0</v>
      </c>
      <c r="BV50" s="73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73">
        <v>1828887</v>
      </c>
      <c r="DH50" s="73">
        <v>105902</v>
      </c>
      <c r="DI50" s="73">
        <v>1936960</v>
      </c>
      <c r="DJ50" s="73">
        <v>12708</v>
      </c>
      <c r="DK50" s="73">
        <v>0</v>
      </c>
      <c r="DL50" s="73">
        <v>1816566</v>
      </c>
      <c r="DM50" s="73">
        <v>22867</v>
      </c>
      <c r="DN50" s="73">
        <v>1841604</v>
      </c>
      <c r="DO50" s="73">
        <v>12641</v>
      </c>
      <c r="DP50" s="73">
        <v>0</v>
      </c>
      <c r="DQ50" s="73">
        <v>0</v>
      </c>
      <c r="DR50" s="73">
        <v>0</v>
      </c>
      <c r="DS50" s="73">
        <v>0</v>
      </c>
      <c r="DT50" s="73">
        <v>0</v>
      </c>
      <c r="DU50" s="73">
        <v>0</v>
      </c>
      <c r="DV50" s="73">
        <v>0</v>
      </c>
      <c r="DW50" s="73">
        <v>0</v>
      </c>
      <c r="DX50" s="73">
        <v>0</v>
      </c>
      <c r="DY50" s="75">
        <v>383815</v>
      </c>
      <c r="DZ50" s="75">
        <v>224564</v>
      </c>
      <c r="EA50" s="75">
        <v>608379</v>
      </c>
      <c r="EB50" s="75">
        <v>0</v>
      </c>
      <c r="EC50" s="75">
        <v>0</v>
      </c>
      <c r="ED50" s="75">
        <v>363484</v>
      </c>
      <c r="EE50" s="75">
        <v>15770</v>
      </c>
      <c r="EF50" s="75">
        <v>379254</v>
      </c>
      <c r="EG50" s="75">
        <v>0</v>
      </c>
    </row>
    <row r="51" spans="1:217" ht="15" customHeight="1">
      <c r="A51" s="51" t="str">
        <f>T("273813")</f>
        <v>273813</v>
      </c>
      <c r="B51" s="51" t="s">
        <v>1</v>
      </c>
      <c r="C51" s="69">
        <v>88</v>
      </c>
      <c r="D51" s="69">
        <v>0</v>
      </c>
      <c r="E51" s="69">
        <v>88</v>
      </c>
      <c r="F51" s="69">
        <v>0</v>
      </c>
      <c r="G51" s="69">
        <v>0</v>
      </c>
      <c r="H51" s="69">
        <v>88</v>
      </c>
      <c r="I51" s="69">
        <v>0</v>
      </c>
      <c r="J51" s="69">
        <v>88</v>
      </c>
      <c r="K51" s="69">
        <v>0</v>
      </c>
      <c r="L51" s="69">
        <v>88</v>
      </c>
      <c r="M51" s="69">
        <v>0</v>
      </c>
      <c r="N51" s="69">
        <v>88</v>
      </c>
      <c r="O51" s="69">
        <v>0</v>
      </c>
      <c r="P51" s="69">
        <v>0</v>
      </c>
      <c r="Q51" s="69">
        <v>88</v>
      </c>
      <c r="R51" s="69">
        <v>0</v>
      </c>
      <c r="S51" s="69">
        <v>88</v>
      </c>
      <c r="T51" s="69">
        <v>0</v>
      </c>
      <c r="U51" s="69">
        <v>88</v>
      </c>
      <c r="V51" s="69">
        <v>0</v>
      </c>
      <c r="W51" s="69">
        <v>88</v>
      </c>
      <c r="X51" s="69">
        <v>0</v>
      </c>
      <c r="Y51" s="69">
        <v>0</v>
      </c>
      <c r="Z51" s="69">
        <v>88</v>
      </c>
      <c r="AA51" s="69">
        <v>0</v>
      </c>
      <c r="AB51" s="69">
        <v>88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  <c r="AI51" s="69">
        <v>0</v>
      </c>
      <c r="AJ51" s="69">
        <v>0</v>
      </c>
      <c r="AK51" s="69">
        <v>0</v>
      </c>
      <c r="AL51" s="69">
        <v>0</v>
      </c>
      <c r="AM51" s="69">
        <v>0</v>
      </c>
      <c r="AN51" s="69">
        <v>0</v>
      </c>
      <c r="AO51" s="69">
        <v>0</v>
      </c>
      <c r="AP51" s="69">
        <v>0</v>
      </c>
      <c r="AQ51" s="69">
        <v>0</v>
      </c>
      <c r="AR51" s="69">
        <v>0</v>
      </c>
      <c r="AS51" s="69">
        <v>0</v>
      </c>
      <c r="AT51" s="69">
        <v>0</v>
      </c>
      <c r="AU51" s="69">
        <v>0</v>
      </c>
      <c r="AV51" s="69">
        <v>0</v>
      </c>
      <c r="AW51" s="69">
        <v>0</v>
      </c>
      <c r="AX51" s="69">
        <v>0</v>
      </c>
      <c r="AY51" s="69">
        <v>0</v>
      </c>
      <c r="AZ51" s="69">
        <v>0</v>
      </c>
      <c r="BA51" s="69">
        <v>0</v>
      </c>
      <c r="BB51" s="69">
        <v>0</v>
      </c>
      <c r="BC51" s="69">
        <v>0</v>
      </c>
      <c r="BD51" s="69">
        <v>0</v>
      </c>
      <c r="BE51" s="69">
        <v>0</v>
      </c>
      <c r="BF51" s="69">
        <v>0</v>
      </c>
      <c r="BG51" s="73">
        <v>0</v>
      </c>
      <c r="BH51" s="73">
        <v>0</v>
      </c>
      <c r="BI51" s="73">
        <v>0</v>
      </c>
      <c r="BJ51" s="73">
        <v>0</v>
      </c>
      <c r="BK51" s="73">
        <v>0</v>
      </c>
      <c r="BL51" s="73">
        <v>0</v>
      </c>
      <c r="BM51" s="73">
        <v>0</v>
      </c>
      <c r="BN51" s="73">
        <v>0</v>
      </c>
      <c r="BO51" s="73">
        <v>0</v>
      </c>
      <c r="BP51" s="73">
        <v>0</v>
      </c>
      <c r="BQ51" s="73">
        <v>0</v>
      </c>
      <c r="BR51" s="73">
        <v>0</v>
      </c>
      <c r="BS51" s="73">
        <v>0</v>
      </c>
      <c r="BT51" s="73">
        <v>0</v>
      </c>
      <c r="BU51" s="73">
        <v>0</v>
      </c>
      <c r="BV51" s="73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73">
        <v>1371859</v>
      </c>
      <c r="DH51" s="73">
        <v>28909</v>
      </c>
      <c r="DI51" s="73">
        <v>1403824</v>
      </c>
      <c r="DJ51" s="73">
        <v>0</v>
      </c>
      <c r="DK51" s="73">
        <v>0</v>
      </c>
      <c r="DL51" s="73">
        <v>1358117</v>
      </c>
      <c r="DM51" s="73">
        <v>14246</v>
      </c>
      <c r="DN51" s="73">
        <v>1375419</v>
      </c>
      <c r="DO51" s="73">
        <v>0</v>
      </c>
      <c r="DP51" s="73">
        <v>0</v>
      </c>
      <c r="DQ51" s="73">
        <v>0</v>
      </c>
      <c r="DR51" s="73">
        <v>0</v>
      </c>
      <c r="DS51" s="73">
        <v>0</v>
      </c>
      <c r="DT51" s="73">
        <v>0</v>
      </c>
      <c r="DU51" s="73">
        <v>0</v>
      </c>
      <c r="DV51" s="73">
        <v>0</v>
      </c>
      <c r="DW51" s="73">
        <v>0</v>
      </c>
      <c r="DX51" s="73">
        <v>0</v>
      </c>
      <c r="DY51" s="75">
        <v>315774</v>
      </c>
      <c r="DZ51" s="75">
        <v>20109</v>
      </c>
      <c r="EA51" s="75">
        <v>335883</v>
      </c>
      <c r="EB51" s="75">
        <v>0</v>
      </c>
      <c r="EC51" s="75">
        <v>0</v>
      </c>
      <c r="ED51" s="75">
        <v>305375</v>
      </c>
      <c r="EE51" s="75">
        <v>9806</v>
      </c>
      <c r="EF51" s="75">
        <v>315181</v>
      </c>
      <c r="EG51" s="75">
        <v>0</v>
      </c>
    </row>
    <row r="52" spans="1:217" ht="15" customHeight="1">
      <c r="A52" s="51" t="str">
        <f>T("273821")</f>
        <v>273821</v>
      </c>
      <c r="B52" s="51" t="s">
        <v>13</v>
      </c>
      <c r="C52" s="69">
        <v>434</v>
      </c>
      <c r="D52" s="69">
        <v>0</v>
      </c>
      <c r="E52" s="69">
        <v>434</v>
      </c>
      <c r="F52" s="69">
        <v>0</v>
      </c>
      <c r="G52" s="69">
        <v>0</v>
      </c>
      <c r="H52" s="69">
        <v>434</v>
      </c>
      <c r="I52" s="69">
        <v>0</v>
      </c>
      <c r="J52" s="69">
        <v>434</v>
      </c>
      <c r="K52" s="69">
        <v>0</v>
      </c>
      <c r="L52" s="69">
        <v>434</v>
      </c>
      <c r="M52" s="69">
        <v>0</v>
      </c>
      <c r="N52" s="69">
        <v>434</v>
      </c>
      <c r="O52" s="69">
        <v>0</v>
      </c>
      <c r="P52" s="69">
        <v>0</v>
      </c>
      <c r="Q52" s="69">
        <v>434</v>
      </c>
      <c r="R52" s="69">
        <v>0</v>
      </c>
      <c r="S52" s="69">
        <v>434</v>
      </c>
      <c r="T52" s="69">
        <v>0</v>
      </c>
      <c r="U52" s="69">
        <v>434</v>
      </c>
      <c r="V52" s="69">
        <v>0</v>
      </c>
      <c r="W52" s="69">
        <v>434</v>
      </c>
      <c r="X52" s="69">
        <v>0</v>
      </c>
      <c r="Y52" s="69">
        <v>0</v>
      </c>
      <c r="Z52" s="69">
        <v>434</v>
      </c>
      <c r="AA52" s="69">
        <v>0</v>
      </c>
      <c r="AB52" s="69">
        <v>434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0</v>
      </c>
      <c r="BA52" s="69">
        <v>0</v>
      </c>
      <c r="BB52" s="69">
        <v>0</v>
      </c>
      <c r="BC52" s="69">
        <v>0</v>
      </c>
      <c r="BD52" s="69">
        <v>0</v>
      </c>
      <c r="BE52" s="69">
        <v>0</v>
      </c>
      <c r="BF52" s="69">
        <v>0</v>
      </c>
      <c r="BG52" s="73">
        <v>0</v>
      </c>
      <c r="BH52" s="73">
        <v>0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0</v>
      </c>
      <c r="BV52" s="73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73">
        <v>1511805</v>
      </c>
      <c r="DH52" s="73">
        <v>52518</v>
      </c>
      <c r="DI52" s="73">
        <v>1568650</v>
      </c>
      <c r="DJ52" s="73">
        <v>0</v>
      </c>
      <c r="DK52" s="73">
        <v>0</v>
      </c>
      <c r="DL52" s="73">
        <v>1500371</v>
      </c>
      <c r="DM52" s="73">
        <v>9471</v>
      </c>
      <c r="DN52" s="73">
        <v>1514169</v>
      </c>
      <c r="DO52" s="73">
        <v>0</v>
      </c>
      <c r="DP52" s="73">
        <v>0</v>
      </c>
      <c r="DQ52" s="73">
        <v>0</v>
      </c>
      <c r="DR52" s="73">
        <v>0</v>
      </c>
      <c r="DS52" s="73">
        <v>0</v>
      </c>
      <c r="DT52" s="73">
        <v>0</v>
      </c>
      <c r="DU52" s="73">
        <v>0</v>
      </c>
      <c r="DV52" s="73">
        <v>0</v>
      </c>
      <c r="DW52" s="73">
        <v>0</v>
      </c>
      <c r="DX52" s="73">
        <v>0</v>
      </c>
      <c r="DY52" s="75">
        <v>367019</v>
      </c>
      <c r="DZ52" s="75">
        <v>85489</v>
      </c>
      <c r="EA52" s="75">
        <v>452508</v>
      </c>
      <c r="EB52" s="75">
        <v>0</v>
      </c>
      <c r="EC52" s="75">
        <v>0</v>
      </c>
      <c r="ED52" s="75">
        <v>341463</v>
      </c>
      <c r="EE52" s="75">
        <v>12692</v>
      </c>
      <c r="EF52" s="75">
        <v>354155</v>
      </c>
      <c r="EG52" s="75">
        <v>0</v>
      </c>
    </row>
    <row r="53" spans="1:217" ht="15" customHeight="1">
      <c r="A53" s="51" t="str">
        <f>T("273830")</f>
        <v>273830</v>
      </c>
      <c r="B53" s="51" t="s">
        <v>18</v>
      </c>
      <c r="C53" s="69">
        <v>0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69">
        <v>0</v>
      </c>
      <c r="AL53" s="69">
        <v>0</v>
      </c>
      <c r="AM53" s="69">
        <v>0</v>
      </c>
      <c r="AN53" s="69">
        <v>0</v>
      </c>
      <c r="AO53" s="69">
        <v>0</v>
      </c>
      <c r="AP53" s="69">
        <v>0</v>
      </c>
      <c r="AQ53" s="69">
        <v>0</v>
      </c>
      <c r="AR53" s="69">
        <v>0</v>
      </c>
      <c r="AS53" s="69">
        <v>0</v>
      </c>
      <c r="AT53" s="69">
        <v>0</v>
      </c>
      <c r="AU53" s="69">
        <v>0</v>
      </c>
      <c r="AV53" s="69">
        <v>0</v>
      </c>
      <c r="AW53" s="69">
        <v>0</v>
      </c>
      <c r="AX53" s="69">
        <v>0</v>
      </c>
      <c r="AY53" s="69">
        <v>0</v>
      </c>
      <c r="AZ53" s="69">
        <v>0</v>
      </c>
      <c r="BA53" s="69">
        <v>0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73">
        <v>0</v>
      </c>
      <c r="BH53" s="73">
        <v>0</v>
      </c>
      <c r="BI53" s="73">
        <v>0</v>
      </c>
      <c r="BJ53" s="73">
        <v>0</v>
      </c>
      <c r="BK53" s="73">
        <v>0</v>
      </c>
      <c r="BL53" s="73">
        <v>0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0</v>
      </c>
      <c r="BV53" s="73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73">
        <v>475256</v>
      </c>
      <c r="DH53" s="73">
        <v>2161</v>
      </c>
      <c r="DI53" s="73">
        <v>478791</v>
      </c>
      <c r="DJ53" s="73">
        <v>0</v>
      </c>
      <c r="DK53" s="73">
        <v>0</v>
      </c>
      <c r="DL53" s="73">
        <v>474702</v>
      </c>
      <c r="DM53" s="73">
        <v>634</v>
      </c>
      <c r="DN53" s="73">
        <v>476710</v>
      </c>
      <c r="DO53" s="73">
        <v>0</v>
      </c>
      <c r="DP53" s="73">
        <v>0</v>
      </c>
      <c r="DQ53" s="73">
        <v>0</v>
      </c>
      <c r="DR53" s="73">
        <v>0</v>
      </c>
      <c r="DS53" s="73">
        <v>0</v>
      </c>
      <c r="DT53" s="73">
        <v>0</v>
      </c>
      <c r="DU53" s="73">
        <v>0</v>
      </c>
      <c r="DV53" s="73">
        <v>0</v>
      </c>
      <c r="DW53" s="73">
        <v>0</v>
      </c>
      <c r="DX53" s="73">
        <v>0</v>
      </c>
      <c r="DY53" s="75">
        <v>129328</v>
      </c>
      <c r="DZ53" s="75">
        <v>5347</v>
      </c>
      <c r="EA53" s="75">
        <v>134675</v>
      </c>
      <c r="EB53" s="75">
        <v>0</v>
      </c>
      <c r="EC53" s="75">
        <v>0</v>
      </c>
      <c r="ED53" s="75">
        <v>128824</v>
      </c>
      <c r="EE53" s="75">
        <v>1967</v>
      </c>
      <c r="EF53" s="75">
        <v>130791</v>
      </c>
      <c r="EG53" s="75">
        <v>0</v>
      </c>
    </row>
    <row r="54" spans="1:217" ht="15" customHeight="1">
      <c r="A54" s="51"/>
      <c r="B54" s="5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52"/>
      <c r="DZ54" s="52"/>
      <c r="EA54" s="52"/>
      <c r="EB54" s="52"/>
      <c r="EC54" s="52"/>
      <c r="ED54" s="52"/>
      <c r="EE54" s="52"/>
      <c r="EF54" s="52"/>
      <c r="EG54" s="52"/>
    </row>
    <row r="55" spans="1:217" ht="15" customHeight="1">
      <c r="A55" s="51"/>
      <c r="B55" s="51" t="s">
        <v>137</v>
      </c>
      <c r="C55" s="6">
        <f>SUM(C44:C53)</f>
        <v>620289</v>
      </c>
      <c r="D55" s="6">
        <f t="shared" ref="D55:CU55" si="2">SUM(D44:D53)</f>
        <v>4634</v>
      </c>
      <c r="E55" s="6">
        <f t="shared" si="2"/>
        <v>624923</v>
      </c>
      <c r="F55" s="6"/>
      <c r="G55" s="6"/>
      <c r="H55" s="6">
        <f t="shared" si="2"/>
        <v>618265</v>
      </c>
      <c r="I55" s="6">
        <f t="shared" si="2"/>
        <v>1263</v>
      </c>
      <c r="J55" s="6">
        <f t="shared" si="2"/>
        <v>619528</v>
      </c>
      <c r="K55" s="6"/>
      <c r="L55" s="6">
        <f t="shared" si="2"/>
        <v>620289</v>
      </c>
      <c r="M55" s="6">
        <f t="shared" si="2"/>
        <v>4634</v>
      </c>
      <c r="N55" s="6">
        <f t="shared" si="2"/>
        <v>624923</v>
      </c>
      <c r="O55" s="6"/>
      <c r="P55" s="6"/>
      <c r="Q55" s="6">
        <f t="shared" si="2"/>
        <v>618265</v>
      </c>
      <c r="R55" s="6">
        <f t="shared" si="2"/>
        <v>1263</v>
      </c>
      <c r="S55" s="6">
        <f t="shared" si="2"/>
        <v>619528</v>
      </c>
      <c r="T55" s="6"/>
      <c r="U55" s="6">
        <f t="shared" si="2"/>
        <v>3918</v>
      </c>
      <c r="V55" s="6">
        <f t="shared" si="2"/>
        <v>0</v>
      </c>
      <c r="W55" s="6">
        <f t="shared" si="2"/>
        <v>3918</v>
      </c>
      <c r="X55" s="6"/>
      <c r="Y55" s="6"/>
      <c r="Z55" s="6">
        <f t="shared" si="2"/>
        <v>3918</v>
      </c>
      <c r="AA55" s="6">
        <f t="shared" si="2"/>
        <v>0</v>
      </c>
      <c r="AB55" s="6">
        <f t="shared" si="2"/>
        <v>3918</v>
      </c>
      <c r="AC55" s="6"/>
      <c r="AD55" s="6">
        <f t="shared" si="2"/>
        <v>0</v>
      </c>
      <c r="AE55" s="6">
        <f t="shared" si="2"/>
        <v>0</v>
      </c>
      <c r="AF55" s="6">
        <f t="shared" si="2"/>
        <v>0</v>
      </c>
      <c r="AG55" s="6"/>
      <c r="AH55" s="6"/>
      <c r="AI55" s="6">
        <f t="shared" si="2"/>
        <v>0</v>
      </c>
      <c r="AJ55" s="6">
        <f t="shared" si="2"/>
        <v>0</v>
      </c>
      <c r="AK55" s="6">
        <f t="shared" si="2"/>
        <v>0</v>
      </c>
      <c r="AL55" s="6"/>
      <c r="AM55" s="6">
        <f t="shared" si="2"/>
        <v>616371</v>
      </c>
      <c r="AN55" s="6">
        <f t="shared" si="2"/>
        <v>4634</v>
      </c>
      <c r="AO55" s="6">
        <f t="shared" si="2"/>
        <v>621005</v>
      </c>
      <c r="AP55" s="6"/>
      <c r="AQ55" s="6"/>
      <c r="AR55" s="6">
        <f t="shared" si="2"/>
        <v>614347</v>
      </c>
      <c r="AS55" s="6">
        <f t="shared" si="2"/>
        <v>1263</v>
      </c>
      <c r="AT55" s="6">
        <f t="shared" si="2"/>
        <v>615610</v>
      </c>
      <c r="AU55" s="6"/>
      <c r="AV55" s="6">
        <f t="shared" si="2"/>
        <v>319450</v>
      </c>
      <c r="AW55" s="6">
        <f t="shared" si="2"/>
        <v>2671</v>
      </c>
      <c r="AX55" s="6">
        <f t="shared" si="2"/>
        <v>322121</v>
      </c>
      <c r="AY55" s="6"/>
      <c r="AZ55" s="6"/>
      <c r="BA55" s="6">
        <f t="shared" si="2"/>
        <v>318249</v>
      </c>
      <c r="BB55" s="6">
        <f t="shared" si="2"/>
        <v>743</v>
      </c>
      <c r="BC55" s="6">
        <f t="shared" si="2"/>
        <v>318992</v>
      </c>
      <c r="BD55" s="6"/>
      <c r="BE55" s="6">
        <f t="shared" si="2"/>
        <v>296921</v>
      </c>
      <c r="BF55" s="6">
        <f t="shared" si="2"/>
        <v>1963</v>
      </c>
      <c r="BG55" s="6">
        <f t="shared" si="2"/>
        <v>298884</v>
      </c>
      <c r="BH55" s="6"/>
      <c r="BI55" s="6"/>
      <c r="BJ55" s="6">
        <f t="shared" si="2"/>
        <v>296098</v>
      </c>
      <c r="BK55" s="6">
        <f t="shared" si="2"/>
        <v>520</v>
      </c>
      <c r="BL55" s="6">
        <f t="shared" si="2"/>
        <v>296618</v>
      </c>
      <c r="BM55" s="6"/>
      <c r="BN55" s="6">
        <f t="shared" si="2"/>
        <v>0</v>
      </c>
      <c r="BO55" s="6">
        <f t="shared" si="2"/>
        <v>0</v>
      </c>
      <c r="BP55" s="6">
        <f t="shared" si="2"/>
        <v>0</v>
      </c>
      <c r="BQ55" s="6"/>
      <c r="BR55" s="6"/>
      <c r="BS55" s="6">
        <f t="shared" si="2"/>
        <v>0</v>
      </c>
      <c r="BT55" s="6">
        <f t="shared" si="2"/>
        <v>0</v>
      </c>
      <c r="BU55" s="6">
        <f t="shared" si="2"/>
        <v>0</v>
      </c>
      <c r="BV55" s="6"/>
      <c r="BW55" s="6">
        <f t="shared" si="2"/>
        <v>0</v>
      </c>
      <c r="BX55" s="6">
        <f t="shared" si="2"/>
        <v>0</v>
      </c>
      <c r="BY55" s="6">
        <f t="shared" si="2"/>
        <v>0</v>
      </c>
      <c r="BZ55" s="6"/>
      <c r="CA55" s="6"/>
      <c r="CB55" s="6">
        <f t="shared" si="2"/>
        <v>0</v>
      </c>
      <c r="CC55" s="6">
        <f t="shared" si="2"/>
        <v>0</v>
      </c>
      <c r="CD55" s="6">
        <f t="shared" si="2"/>
        <v>0</v>
      </c>
      <c r="CE55" s="6"/>
      <c r="CF55" s="6">
        <f t="shared" si="2"/>
        <v>0</v>
      </c>
      <c r="CG55" s="6">
        <f t="shared" si="2"/>
        <v>0</v>
      </c>
      <c r="CH55" s="6">
        <f t="shared" si="2"/>
        <v>0</v>
      </c>
      <c r="CI55" s="6"/>
      <c r="CJ55" s="6"/>
      <c r="CK55" s="6">
        <f t="shared" si="2"/>
        <v>0</v>
      </c>
      <c r="CL55" s="6">
        <f t="shared" si="2"/>
        <v>0</v>
      </c>
      <c r="CM55" s="6">
        <f t="shared" si="2"/>
        <v>0</v>
      </c>
      <c r="CN55" s="6"/>
      <c r="CO55" s="6">
        <f t="shared" si="2"/>
        <v>0</v>
      </c>
      <c r="CP55" s="6">
        <f t="shared" si="2"/>
        <v>0</v>
      </c>
      <c r="CQ55" s="6">
        <f t="shared" si="2"/>
        <v>0</v>
      </c>
      <c r="CR55" s="6"/>
      <c r="CS55" s="6"/>
      <c r="CT55" s="6">
        <f t="shared" si="2"/>
        <v>0</v>
      </c>
      <c r="CU55" s="6">
        <f t="shared" si="2"/>
        <v>0</v>
      </c>
      <c r="CV55" s="6">
        <f t="shared" ref="CV55:EA55" si="3">SUM(CV44:CV53)</f>
        <v>0</v>
      </c>
      <c r="CW55" s="6"/>
      <c r="CX55" s="6">
        <f t="shared" si="3"/>
        <v>0</v>
      </c>
      <c r="CY55" s="6">
        <f t="shared" si="3"/>
        <v>0</v>
      </c>
      <c r="CZ55" s="6">
        <f t="shared" si="3"/>
        <v>0</v>
      </c>
      <c r="DA55" s="6"/>
      <c r="DB55" s="6"/>
      <c r="DC55" s="6">
        <f t="shared" si="3"/>
        <v>0</v>
      </c>
      <c r="DD55" s="6">
        <f t="shared" si="3"/>
        <v>0</v>
      </c>
      <c r="DE55" s="6">
        <f t="shared" si="3"/>
        <v>0</v>
      </c>
      <c r="DF55" s="6"/>
      <c r="DG55" s="6">
        <f t="shared" si="3"/>
        <v>23314347</v>
      </c>
      <c r="DH55" s="6">
        <f t="shared" si="3"/>
        <v>586374</v>
      </c>
      <c r="DI55" s="6">
        <f t="shared" si="3"/>
        <v>23931703</v>
      </c>
      <c r="DJ55" s="6"/>
      <c r="DK55" s="6"/>
      <c r="DL55" s="6">
        <f t="shared" si="3"/>
        <v>23203796</v>
      </c>
      <c r="DM55" s="6">
        <f t="shared" si="3"/>
        <v>146105</v>
      </c>
      <c r="DN55" s="6">
        <f t="shared" si="3"/>
        <v>23380883</v>
      </c>
      <c r="DO55" s="6"/>
      <c r="DP55" s="6">
        <f t="shared" si="3"/>
        <v>297179</v>
      </c>
      <c r="DQ55" s="6">
        <f t="shared" si="3"/>
        <v>107476</v>
      </c>
      <c r="DR55" s="6">
        <f t="shared" si="3"/>
        <v>404655</v>
      </c>
      <c r="DS55" s="6"/>
      <c r="DT55" s="6"/>
      <c r="DU55" s="6">
        <f t="shared" si="3"/>
        <v>279478</v>
      </c>
      <c r="DV55" s="6">
        <f t="shared" si="3"/>
        <v>17745</v>
      </c>
      <c r="DW55" s="6">
        <f t="shared" si="3"/>
        <v>297223</v>
      </c>
      <c r="DX55" s="6"/>
      <c r="DY55" s="6">
        <f t="shared" si="3"/>
        <v>3809545</v>
      </c>
      <c r="DZ55" s="6">
        <f t="shared" si="3"/>
        <v>623391</v>
      </c>
      <c r="EA55" s="6">
        <f t="shared" si="3"/>
        <v>4432936</v>
      </c>
      <c r="EB55" s="6"/>
      <c r="EC55" s="6"/>
      <c r="ED55" s="6">
        <f>SUM(ED44:ED53)</f>
        <v>3650875</v>
      </c>
      <c r="EE55" s="6">
        <f>SUM(EE44:EE53)</f>
        <v>112165</v>
      </c>
      <c r="EF55" s="6">
        <f>SUM(EF44:EF53)</f>
        <v>3763040</v>
      </c>
      <c r="EG55" s="6"/>
    </row>
    <row r="56" spans="1:217" ht="15" customHeight="1">
      <c r="A56" s="51"/>
      <c r="B56" s="51" t="s">
        <v>138</v>
      </c>
      <c r="C56" s="6">
        <f t="shared" ref="C56:CT56" si="4">C42+C55</f>
        <v>74074842</v>
      </c>
      <c r="D56" s="6">
        <f t="shared" si="4"/>
        <v>846984</v>
      </c>
      <c r="E56" s="6">
        <f t="shared" si="4"/>
        <v>74921826</v>
      </c>
      <c r="F56" s="6"/>
      <c r="G56" s="6"/>
      <c r="H56" s="6">
        <f t="shared" si="4"/>
        <v>73798487</v>
      </c>
      <c r="I56" s="6">
        <f t="shared" si="4"/>
        <v>298677</v>
      </c>
      <c r="J56" s="6">
        <f t="shared" si="4"/>
        <v>74097164</v>
      </c>
      <c r="K56" s="6"/>
      <c r="L56" s="6">
        <f t="shared" si="4"/>
        <v>74026801</v>
      </c>
      <c r="M56" s="6">
        <f t="shared" si="4"/>
        <v>846984</v>
      </c>
      <c r="N56" s="6">
        <f t="shared" si="4"/>
        <v>74873785</v>
      </c>
      <c r="O56" s="6"/>
      <c r="P56" s="6"/>
      <c r="Q56" s="6">
        <f t="shared" si="4"/>
        <v>73750446</v>
      </c>
      <c r="R56" s="6">
        <f t="shared" si="4"/>
        <v>298677</v>
      </c>
      <c r="S56" s="6">
        <f t="shared" si="4"/>
        <v>74049123</v>
      </c>
      <c r="T56" s="6"/>
      <c r="U56" s="6">
        <f t="shared" si="4"/>
        <v>168143</v>
      </c>
      <c r="V56" s="6">
        <f t="shared" si="4"/>
        <v>5020</v>
      </c>
      <c r="W56" s="6">
        <f t="shared" si="4"/>
        <v>173163</v>
      </c>
      <c r="X56" s="6"/>
      <c r="Y56" s="6"/>
      <c r="Z56" s="6">
        <f t="shared" si="4"/>
        <v>168143</v>
      </c>
      <c r="AA56" s="6">
        <f t="shared" si="4"/>
        <v>5020</v>
      </c>
      <c r="AB56" s="6">
        <f t="shared" si="4"/>
        <v>173163</v>
      </c>
      <c r="AC56" s="6"/>
      <c r="AD56" s="6">
        <f t="shared" si="4"/>
        <v>7796848</v>
      </c>
      <c r="AE56" s="6">
        <f t="shared" si="4"/>
        <v>22483</v>
      </c>
      <c r="AF56" s="6">
        <f t="shared" si="4"/>
        <v>7819331</v>
      </c>
      <c r="AG56" s="6"/>
      <c r="AH56" s="6"/>
      <c r="AI56" s="6">
        <f t="shared" si="4"/>
        <v>7784353</v>
      </c>
      <c r="AJ56" s="6">
        <f t="shared" si="4"/>
        <v>15975</v>
      </c>
      <c r="AK56" s="6">
        <f t="shared" si="4"/>
        <v>7800328</v>
      </c>
      <c r="AL56" s="6"/>
      <c r="AM56" s="6">
        <f t="shared" si="4"/>
        <v>66061810</v>
      </c>
      <c r="AN56" s="6">
        <f t="shared" si="4"/>
        <v>819481</v>
      </c>
      <c r="AO56" s="6">
        <f t="shared" si="4"/>
        <v>66881291</v>
      </c>
      <c r="AP56" s="6"/>
      <c r="AQ56" s="6"/>
      <c r="AR56" s="6">
        <f t="shared" si="4"/>
        <v>65797950</v>
      </c>
      <c r="AS56" s="6">
        <f t="shared" si="4"/>
        <v>277682</v>
      </c>
      <c r="AT56" s="6">
        <f t="shared" si="4"/>
        <v>66075632</v>
      </c>
      <c r="AU56" s="6"/>
      <c r="AV56" s="6">
        <f t="shared" si="4"/>
        <v>35073497</v>
      </c>
      <c r="AW56" s="6">
        <f t="shared" si="4"/>
        <v>439451</v>
      </c>
      <c r="AX56" s="6">
        <f t="shared" si="4"/>
        <v>35512948</v>
      </c>
      <c r="AY56" s="6"/>
      <c r="AZ56" s="6"/>
      <c r="BA56" s="6">
        <f t="shared" si="4"/>
        <v>34954775</v>
      </c>
      <c r="BB56" s="6">
        <f t="shared" si="4"/>
        <v>148842</v>
      </c>
      <c r="BC56" s="6">
        <f t="shared" si="4"/>
        <v>35103617</v>
      </c>
      <c r="BD56" s="6"/>
      <c r="BE56" s="6">
        <f t="shared" si="4"/>
        <v>30988313</v>
      </c>
      <c r="BF56" s="6">
        <f t="shared" si="4"/>
        <v>380030</v>
      </c>
      <c r="BG56" s="6">
        <f t="shared" si="4"/>
        <v>31368343</v>
      </c>
      <c r="BH56" s="6"/>
      <c r="BI56" s="6"/>
      <c r="BJ56" s="6">
        <f t="shared" si="4"/>
        <v>30843175</v>
      </c>
      <c r="BK56" s="6">
        <f t="shared" si="4"/>
        <v>128840</v>
      </c>
      <c r="BL56" s="6">
        <f t="shared" si="4"/>
        <v>30972015</v>
      </c>
      <c r="BM56" s="6"/>
      <c r="BN56" s="6">
        <f t="shared" si="4"/>
        <v>0</v>
      </c>
      <c r="BO56" s="6">
        <f t="shared" si="4"/>
        <v>0</v>
      </c>
      <c r="BP56" s="6">
        <f t="shared" si="4"/>
        <v>0</v>
      </c>
      <c r="BQ56" s="6"/>
      <c r="BR56" s="6"/>
      <c r="BS56" s="6">
        <f t="shared" si="4"/>
        <v>0</v>
      </c>
      <c r="BT56" s="6">
        <f t="shared" si="4"/>
        <v>0</v>
      </c>
      <c r="BU56" s="6">
        <f t="shared" si="4"/>
        <v>0</v>
      </c>
      <c r="BV56" s="6"/>
      <c r="BW56" s="6">
        <f t="shared" si="4"/>
        <v>0</v>
      </c>
      <c r="BX56" s="6">
        <f t="shared" si="4"/>
        <v>0</v>
      </c>
      <c r="BY56" s="6">
        <f t="shared" si="4"/>
        <v>0</v>
      </c>
      <c r="BZ56" s="6"/>
      <c r="CA56" s="6"/>
      <c r="CB56" s="6">
        <f t="shared" si="4"/>
        <v>0</v>
      </c>
      <c r="CC56" s="6">
        <f t="shared" si="4"/>
        <v>0</v>
      </c>
      <c r="CD56" s="6">
        <f t="shared" si="4"/>
        <v>0</v>
      </c>
      <c r="CE56" s="6"/>
      <c r="CF56" s="6">
        <f t="shared" si="4"/>
        <v>0</v>
      </c>
      <c r="CG56" s="6">
        <f t="shared" si="4"/>
        <v>0</v>
      </c>
      <c r="CH56" s="6">
        <f t="shared" si="4"/>
        <v>0</v>
      </c>
      <c r="CI56" s="6"/>
      <c r="CJ56" s="6"/>
      <c r="CK56" s="6">
        <f t="shared" si="4"/>
        <v>0</v>
      </c>
      <c r="CL56" s="6">
        <f t="shared" si="4"/>
        <v>0</v>
      </c>
      <c r="CM56" s="6">
        <f t="shared" si="4"/>
        <v>0</v>
      </c>
      <c r="CN56" s="6"/>
      <c r="CO56" s="6">
        <f t="shared" si="4"/>
        <v>48041</v>
      </c>
      <c r="CP56" s="6">
        <f t="shared" si="4"/>
        <v>0</v>
      </c>
      <c r="CQ56" s="6">
        <f t="shared" si="4"/>
        <v>48041</v>
      </c>
      <c r="CR56" s="6"/>
      <c r="CS56" s="6"/>
      <c r="CT56" s="6">
        <f t="shared" si="4"/>
        <v>48041</v>
      </c>
      <c r="CU56" s="6">
        <f t="shared" ref="CU56:EF56" si="5">CU42+CU55</f>
        <v>0</v>
      </c>
      <c r="CV56" s="6">
        <f t="shared" si="5"/>
        <v>48041</v>
      </c>
      <c r="CW56" s="6"/>
      <c r="CX56" s="6">
        <f t="shared" si="5"/>
        <v>0</v>
      </c>
      <c r="CY56" s="6">
        <f t="shared" si="5"/>
        <v>0</v>
      </c>
      <c r="CZ56" s="6">
        <f t="shared" si="5"/>
        <v>0</v>
      </c>
      <c r="DA56" s="6"/>
      <c r="DB56" s="6"/>
      <c r="DC56" s="6">
        <f t="shared" si="5"/>
        <v>0</v>
      </c>
      <c r="DD56" s="6">
        <f t="shared" si="5"/>
        <v>0</v>
      </c>
      <c r="DE56" s="6">
        <f t="shared" si="5"/>
        <v>0</v>
      </c>
      <c r="DF56" s="6"/>
      <c r="DG56" s="6">
        <f t="shared" si="5"/>
        <v>805944973</v>
      </c>
      <c r="DH56" s="6">
        <f t="shared" si="5"/>
        <v>10897399</v>
      </c>
      <c r="DI56" s="6">
        <f t="shared" si="5"/>
        <v>817370227</v>
      </c>
      <c r="DJ56" s="6"/>
      <c r="DK56" s="6"/>
      <c r="DL56" s="6">
        <f t="shared" si="5"/>
        <v>801609649</v>
      </c>
      <c r="DM56" s="6">
        <f t="shared" si="5"/>
        <v>4017104</v>
      </c>
      <c r="DN56" s="6">
        <f t="shared" si="5"/>
        <v>806154607</v>
      </c>
      <c r="DO56" s="6"/>
      <c r="DP56" s="6">
        <f t="shared" si="5"/>
        <v>2799437</v>
      </c>
      <c r="DQ56" s="6">
        <f t="shared" si="5"/>
        <v>1791299</v>
      </c>
      <c r="DR56" s="6">
        <f t="shared" si="5"/>
        <v>4590736</v>
      </c>
      <c r="DS56" s="6"/>
      <c r="DT56" s="6"/>
      <c r="DU56" s="6">
        <f t="shared" si="5"/>
        <v>2604338</v>
      </c>
      <c r="DV56" s="6">
        <f t="shared" si="5"/>
        <v>396325</v>
      </c>
      <c r="DW56" s="6">
        <f t="shared" si="5"/>
        <v>3000663</v>
      </c>
      <c r="DX56" s="6"/>
      <c r="DY56" s="6">
        <f t="shared" si="5"/>
        <v>104139279</v>
      </c>
      <c r="DZ56" s="6">
        <f t="shared" si="5"/>
        <v>23506584</v>
      </c>
      <c r="EA56" s="6">
        <f t="shared" si="5"/>
        <v>127645863</v>
      </c>
      <c r="EB56" s="6"/>
      <c r="EC56" s="6"/>
      <c r="ED56" s="6">
        <f t="shared" si="5"/>
        <v>97967056</v>
      </c>
      <c r="EE56" s="6">
        <f t="shared" si="5"/>
        <v>4956652</v>
      </c>
      <c r="EF56" s="6">
        <f t="shared" si="5"/>
        <v>102923708</v>
      </c>
      <c r="EG56" s="6"/>
    </row>
    <row r="57" spans="1:217" ht="15" customHeight="1">
      <c r="A57" s="51"/>
      <c r="B57" s="51" t="s">
        <v>139</v>
      </c>
      <c r="C57" s="6">
        <f>SUM(C8:C53)-C42</f>
        <v>181984140</v>
      </c>
      <c r="D57" s="6">
        <f>SUM(D8:D53)-D42</f>
        <v>1424116</v>
      </c>
      <c r="E57" s="6">
        <f>SUM(E8:E53)-E42</f>
        <v>183408256</v>
      </c>
      <c r="F57" s="6"/>
      <c r="G57" s="6"/>
      <c r="H57" s="6">
        <f>SUM(H8:H53)-H42</f>
        <v>181443985</v>
      </c>
      <c r="I57" s="6">
        <f>SUM(I8:I53)-I42</f>
        <v>613359</v>
      </c>
      <c r="J57" s="6">
        <f>SUM(J8:J53)-J42</f>
        <v>182057344</v>
      </c>
      <c r="K57" s="6"/>
      <c r="L57" s="6">
        <f>SUM(L8:L53)-L42</f>
        <v>181936099</v>
      </c>
      <c r="M57" s="6">
        <f>SUM(M8:M53)-M42</f>
        <v>1424116</v>
      </c>
      <c r="N57" s="6">
        <f>SUM(N8:N53)-N42</f>
        <v>183360215</v>
      </c>
      <c r="O57" s="6"/>
      <c r="P57" s="6"/>
      <c r="Q57" s="6">
        <f>SUM(Q8:Q53)-Q42</f>
        <v>181395944</v>
      </c>
      <c r="R57" s="6">
        <f>SUM(R8:R53)-R42</f>
        <v>613359</v>
      </c>
      <c r="S57" s="6">
        <f>SUM(S8:S53)-S42</f>
        <v>182009303</v>
      </c>
      <c r="T57" s="6"/>
      <c r="U57" s="6">
        <f>SUM(U8:U53)-U42</f>
        <v>372482</v>
      </c>
      <c r="V57" s="6">
        <f>SUM(V8:V53)-V42</f>
        <v>8007</v>
      </c>
      <c r="W57" s="6">
        <f>SUM(W8:W53)-W42</f>
        <v>380489</v>
      </c>
      <c r="X57" s="6"/>
      <c r="Y57" s="6"/>
      <c r="Z57" s="6">
        <f>SUM(Z8:Z53)-Z42</f>
        <v>372228</v>
      </c>
      <c r="AA57" s="6">
        <f>SUM(AA8:AA53)-AA42</f>
        <v>8007</v>
      </c>
      <c r="AB57" s="6">
        <f>SUM(AB8:AB53)-AB42</f>
        <v>380235</v>
      </c>
      <c r="AC57" s="6"/>
      <c r="AD57" s="6">
        <f>SUM(AD8:AD53)-AD42</f>
        <v>41370193</v>
      </c>
      <c r="AE57" s="6">
        <f>SUM(AE8:AE53)-AE42</f>
        <v>174523</v>
      </c>
      <c r="AF57" s="6">
        <f>SUM(AF8:AF53)-AF42</f>
        <v>41544716</v>
      </c>
      <c r="AG57" s="6"/>
      <c r="AH57" s="6"/>
      <c r="AI57" s="6">
        <f>SUM(AI8:AI53)-AI42</f>
        <v>41307635</v>
      </c>
      <c r="AJ57" s="6">
        <f>SUM(AJ8:AJ53)-AJ42</f>
        <v>115235</v>
      </c>
      <c r="AK57" s="6">
        <f>SUM(AK8:AK53)-AK42</f>
        <v>41422870</v>
      </c>
      <c r="AL57" s="6"/>
      <c r="AM57" s="6">
        <f>SUM(AM8:AM53)-AM42</f>
        <v>140193424</v>
      </c>
      <c r="AN57" s="6">
        <f>SUM(AN8:AN53)-AN42</f>
        <v>1241586</v>
      </c>
      <c r="AO57" s="6">
        <f>SUM(AO8:AO53)-AO42</f>
        <v>141435010</v>
      </c>
      <c r="AP57" s="6"/>
      <c r="AQ57" s="6"/>
      <c r="AR57" s="6">
        <f>SUM(AR8:AR53)-AR42</f>
        <v>139716081</v>
      </c>
      <c r="AS57" s="6">
        <f>SUM(AS8:AS53)-AS42</f>
        <v>490117</v>
      </c>
      <c r="AT57" s="6">
        <f>SUM(AT8:AT53)-AT42</f>
        <v>140206198</v>
      </c>
      <c r="AU57" s="6"/>
      <c r="AV57" s="6">
        <f>SUM(AV8:AV53)-AV42</f>
        <v>71152874</v>
      </c>
      <c r="AW57" s="6">
        <f>SUM(AW8:AW53)-AW42</f>
        <v>648927</v>
      </c>
      <c r="AX57" s="6">
        <f>SUM(AX8:AX53)-AX42</f>
        <v>71801801</v>
      </c>
      <c r="AY57" s="6"/>
      <c r="AZ57" s="6"/>
      <c r="BA57" s="6">
        <f>SUM(BA8:BA53)-BA42</f>
        <v>70928055</v>
      </c>
      <c r="BB57" s="6">
        <f>SUM(BB8:BB53)-BB42</f>
        <v>254399</v>
      </c>
      <c r="BC57" s="6">
        <f>SUM(BC8:BC53)-BC42</f>
        <v>71182454</v>
      </c>
      <c r="BD57" s="6"/>
      <c r="BE57" s="6">
        <f>SUM(BE8:BE53)-BE42</f>
        <v>69040550</v>
      </c>
      <c r="BF57" s="6">
        <f>SUM(BF8:BF53)-BF42</f>
        <v>592659</v>
      </c>
      <c r="BG57" s="6">
        <f>SUM(BG8:BG53)-BG42</f>
        <v>69633209</v>
      </c>
      <c r="BH57" s="6"/>
      <c r="BI57" s="6"/>
      <c r="BJ57" s="6">
        <f>SUM(BJ8:BJ53)-BJ42</f>
        <v>68788026</v>
      </c>
      <c r="BK57" s="6">
        <f>SUM(BK8:BK53)-BK42</f>
        <v>235718</v>
      </c>
      <c r="BL57" s="6">
        <f>SUM(BL8:BL53)-BL42</f>
        <v>69023744</v>
      </c>
      <c r="BM57" s="6"/>
      <c r="BN57" s="6">
        <f>SUM(BN8:BN53)-BN42</f>
        <v>0</v>
      </c>
      <c r="BO57" s="6">
        <f>SUM(BO8:BO53)-BO42</f>
        <v>0</v>
      </c>
      <c r="BP57" s="6">
        <f>SUM(BP8:BP53)-BP42</f>
        <v>0</v>
      </c>
      <c r="BQ57" s="6"/>
      <c r="BR57" s="6"/>
      <c r="BS57" s="6">
        <f>SUM(BS8:BS53)-BS42</f>
        <v>0</v>
      </c>
      <c r="BT57" s="6">
        <f>SUM(BT8:BT53)-BT42</f>
        <v>0</v>
      </c>
      <c r="BU57" s="6">
        <f>SUM(BU8:BU53)-BU42</f>
        <v>0</v>
      </c>
      <c r="BV57" s="6"/>
      <c r="BW57" s="6">
        <f>SUM(BW8:BW53)-BW42</f>
        <v>0</v>
      </c>
      <c r="BX57" s="6">
        <f>SUM(BX8:BX53)-BX42</f>
        <v>0</v>
      </c>
      <c r="BY57" s="6">
        <f>SUM(BY8:BY53)-BY42</f>
        <v>0</v>
      </c>
      <c r="BZ57" s="6"/>
      <c r="CA57" s="6"/>
      <c r="CB57" s="6">
        <f>SUM(CB8:CB53)-CB42</f>
        <v>0</v>
      </c>
      <c r="CC57" s="6">
        <f>SUM(CC8:CC53)-CC42</f>
        <v>0</v>
      </c>
      <c r="CD57" s="6">
        <f>SUM(CD8:CD53)-CD42</f>
        <v>0</v>
      </c>
      <c r="CE57" s="6"/>
      <c r="CF57" s="6">
        <f>SUM(CF8:CF53)-CF42</f>
        <v>0</v>
      </c>
      <c r="CG57" s="6">
        <f>SUM(CG8:CG53)-CG42</f>
        <v>0</v>
      </c>
      <c r="CH57" s="6">
        <f>SUM(CH8:CH53)-CH42</f>
        <v>0</v>
      </c>
      <c r="CI57" s="6"/>
      <c r="CJ57" s="6"/>
      <c r="CK57" s="6">
        <f>SUM(CK8:CK53)-CK42</f>
        <v>0</v>
      </c>
      <c r="CL57" s="6">
        <f>SUM(CL8:CL53)-CL42</f>
        <v>0</v>
      </c>
      <c r="CM57" s="6">
        <f>SUM(CM8:CM53)-CM42</f>
        <v>0</v>
      </c>
      <c r="CN57" s="6"/>
      <c r="CO57" s="6">
        <f>SUM(CO8:CO53)-CO42</f>
        <v>48041</v>
      </c>
      <c r="CP57" s="6">
        <f>SUM(CP8:CP53)-CP42</f>
        <v>0</v>
      </c>
      <c r="CQ57" s="6">
        <f>SUM(CQ8:CQ53)-CQ42</f>
        <v>48041</v>
      </c>
      <c r="CR57" s="6"/>
      <c r="CS57" s="6"/>
      <c r="CT57" s="6">
        <f>SUM(CT8:CT53)-CT42</f>
        <v>48041</v>
      </c>
      <c r="CU57" s="6">
        <f>SUM(CU8:CU53)-CU42</f>
        <v>0</v>
      </c>
      <c r="CV57" s="6">
        <f>SUM(CV8:CV53)-CV42</f>
        <v>48041</v>
      </c>
      <c r="CW57" s="6"/>
      <c r="CX57" s="6">
        <f>SUM(CX8:CX53)-CX42</f>
        <v>0</v>
      </c>
      <c r="CY57" s="6">
        <f>SUM(CY8:CY53)-CY42</f>
        <v>0</v>
      </c>
      <c r="CZ57" s="6">
        <f>SUM(CZ8:CZ53)-CZ42</f>
        <v>0</v>
      </c>
      <c r="DA57" s="6"/>
      <c r="DB57" s="6"/>
      <c r="DC57" s="6">
        <f>SUM(DC8:DC53)-DC42</f>
        <v>0</v>
      </c>
      <c r="DD57" s="6">
        <f>SUM(DD8:DD53)-DD42</f>
        <v>0</v>
      </c>
      <c r="DE57" s="6">
        <f>SUM(DE8:DE53)-DE42</f>
        <v>0</v>
      </c>
      <c r="DF57" s="6"/>
      <c r="DG57" s="6">
        <f>SUM(DG8:DG53)-DG42</f>
        <v>1749395544</v>
      </c>
      <c r="DH57" s="6">
        <f>SUM(DH8:DH53)-DH42</f>
        <v>22208695</v>
      </c>
      <c r="DI57" s="6">
        <f>SUM(DI8:DI53)-DI42</f>
        <v>1772359162</v>
      </c>
      <c r="DJ57" s="6"/>
      <c r="DK57" s="6"/>
      <c r="DL57" s="6">
        <f>SUM(DL8:DL53)-DL42</f>
        <v>1739796642</v>
      </c>
      <c r="DM57" s="6">
        <f>SUM(DM8:DM53)-DM42</f>
        <v>7905510</v>
      </c>
      <c r="DN57" s="6">
        <f>SUM(DN8:DN53)-DN42</f>
        <v>1748457074</v>
      </c>
      <c r="DO57" s="6"/>
      <c r="DP57" s="6">
        <f>SUM(DP8:DP53)-DP42</f>
        <v>2799437</v>
      </c>
      <c r="DQ57" s="6">
        <f>SUM(DQ8:DQ53)-DQ42</f>
        <v>1791299</v>
      </c>
      <c r="DR57" s="6">
        <f>SUM(DR8:DR53)-DR42</f>
        <v>4590736</v>
      </c>
      <c r="DS57" s="6"/>
      <c r="DT57" s="6"/>
      <c r="DU57" s="6">
        <f>SUM(DU8:DU53)-DU42</f>
        <v>2604338</v>
      </c>
      <c r="DV57" s="6">
        <f>SUM(DV8:DV53)-DV42</f>
        <v>396325</v>
      </c>
      <c r="DW57" s="6">
        <f>SUM(DW8:DW53)-DW42</f>
        <v>3000663</v>
      </c>
      <c r="DX57" s="6"/>
      <c r="DY57" s="6">
        <f>SUM(DY8:DY53)-DY42</f>
        <v>176626019</v>
      </c>
      <c r="DZ57" s="6">
        <f>SUM(DZ8:DZ53)-DZ42</f>
        <v>36197180</v>
      </c>
      <c r="EA57" s="6">
        <f>SUM(EA8:EA53)-EA42</f>
        <v>212823199</v>
      </c>
      <c r="EB57" s="6"/>
      <c r="EC57" s="6"/>
      <c r="ED57" s="6">
        <f>SUM(ED8:ED53)-ED42</f>
        <v>164780406</v>
      </c>
      <c r="EE57" s="6">
        <f>SUM(EE8:EE53)-EE42</f>
        <v>7857450</v>
      </c>
      <c r="EF57" s="6">
        <f>SUM(EF8:EF53)-EF42</f>
        <v>172637856</v>
      </c>
      <c r="EG57" s="6"/>
    </row>
    <row r="58" spans="1:217" s="7" customFormat="1" ht="14.4">
      <c r="J58" s="23">
        <v>0.109</v>
      </c>
      <c r="K58" s="23"/>
      <c r="S58" s="23">
        <v>0.109</v>
      </c>
      <c r="T58" s="23"/>
      <c r="AB58" s="23">
        <v>0</v>
      </c>
      <c r="AC58" s="23"/>
      <c r="AK58" s="23">
        <v>2.4E-2</v>
      </c>
      <c r="AL58" s="23"/>
      <c r="AT58" s="23">
        <v>8.5000000000000006E-2</v>
      </c>
      <c r="AU58" s="23"/>
      <c r="BC58" s="23">
        <v>4.5999999999999999E-2</v>
      </c>
      <c r="BD58" s="23"/>
      <c r="BL58" s="23">
        <v>3.9E-2</v>
      </c>
      <c r="BM58" s="23"/>
      <c r="BU58" s="23">
        <v>0</v>
      </c>
      <c r="BV58" s="23"/>
      <c r="CD58" s="23">
        <v>0</v>
      </c>
      <c r="CE58" s="23"/>
      <c r="CM58" s="23">
        <v>0</v>
      </c>
      <c r="CN58" s="23"/>
      <c r="CV58" s="23">
        <v>0</v>
      </c>
      <c r="CW58" s="23"/>
      <c r="DE58" s="23">
        <v>0</v>
      </c>
      <c r="DF58" s="23"/>
      <c r="DN58" s="23">
        <v>1</v>
      </c>
      <c r="DO58" s="23"/>
      <c r="DW58" s="23">
        <v>4.0000000000000001E-3</v>
      </c>
      <c r="DX58" s="23"/>
      <c r="EF58" s="23">
        <v>0.13500000000000001</v>
      </c>
      <c r="EG58" s="23"/>
      <c r="EO58" s="23"/>
      <c r="EX58" s="23"/>
      <c r="FG58" s="23"/>
      <c r="FP58" s="23"/>
      <c r="FY58" s="23"/>
      <c r="GH58" s="23"/>
      <c r="GQ58" s="23"/>
      <c r="GZ58" s="23"/>
      <c r="HI58" s="23"/>
    </row>
    <row r="60" spans="1:217" ht="15" customHeight="1">
      <c r="B60" s="7" t="s">
        <v>34</v>
      </c>
      <c r="C60" s="9">
        <f>C8/1000</f>
        <v>91982.008000000002</v>
      </c>
      <c r="D60" s="9">
        <f>D8/1000</f>
        <v>432.25099999999998</v>
      </c>
      <c r="E60" s="9">
        <f>E8/1000</f>
        <v>92414.259000000005</v>
      </c>
      <c r="F60" s="9"/>
      <c r="G60" s="9"/>
      <c r="H60" s="9">
        <f>H8/1000</f>
        <v>91802.599000000002</v>
      </c>
      <c r="I60" s="9">
        <f>I8/1000</f>
        <v>232.26499999999999</v>
      </c>
      <c r="J60" s="9">
        <f>J8/1000</f>
        <v>92034.864000000001</v>
      </c>
      <c r="K60" s="9"/>
      <c r="L60" s="9">
        <f>L8/1000</f>
        <v>91982.008000000002</v>
      </c>
      <c r="M60" s="9">
        <f>M8/1000</f>
        <v>432.25099999999998</v>
      </c>
      <c r="N60" s="9">
        <f>N8/1000</f>
        <v>92414.259000000005</v>
      </c>
      <c r="O60" s="9"/>
      <c r="P60" s="9"/>
      <c r="Q60" s="9">
        <f>Q8/1000</f>
        <v>91802.599000000002</v>
      </c>
      <c r="R60" s="9">
        <f>R8/1000</f>
        <v>232.26499999999999</v>
      </c>
      <c r="S60" s="9">
        <f>S8/1000</f>
        <v>92034.864000000001</v>
      </c>
      <c r="T60" s="9"/>
      <c r="U60" s="9">
        <f>U8/1000</f>
        <v>203.98099999999999</v>
      </c>
      <c r="V60" s="9">
        <f>V8/1000</f>
        <v>2.9870000000000001</v>
      </c>
      <c r="W60" s="9">
        <f>W8/1000</f>
        <v>206.96799999999999</v>
      </c>
      <c r="X60" s="9"/>
      <c r="Y60" s="9"/>
      <c r="Z60" s="9">
        <f>Z8/1000</f>
        <v>203.727</v>
      </c>
      <c r="AA60" s="9">
        <f>AA8/1000</f>
        <v>2.9870000000000001</v>
      </c>
      <c r="AB60" s="9">
        <f>AB8/1000</f>
        <v>206.714</v>
      </c>
      <c r="AC60" s="9"/>
      <c r="AD60" s="9">
        <f>AD8/1000</f>
        <v>28670.39</v>
      </c>
      <c r="AE60" s="9">
        <f>AE8/1000</f>
        <v>115.855</v>
      </c>
      <c r="AF60" s="9">
        <f>AF8/1000</f>
        <v>28786.244999999999</v>
      </c>
      <c r="AG60" s="9"/>
      <c r="AH60" s="9"/>
      <c r="AI60" s="9">
        <f>AI8/1000</f>
        <v>28638.598000000002</v>
      </c>
      <c r="AJ60" s="9">
        <f>AJ8/1000</f>
        <v>73.760000000000005</v>
      </c>
      <c r="AK60" s="9">
        <f>AK8/1000</f>
        <v>28712.358</v>
      </c>
      <c r="AL60" s="9"/>
      <c r="AM60" s="9">
        <f>AM8/1000</f>
        <v>63107.637000000002</v>
      </c>
      <c r="AN60" s="9">
        <f>AN8/1000</f>
        <v>313.40899999999999</v>
      </c>
      <c r="AO60" s="9">
        <f>AO8/1000</f>
        <v>63421.046000000002</v>
      </c>
      <c r="AP60" s="9"/>
      <c r="AQ60" s="9"/>
      <c r="AR60" s="9">
        <f>AR8/1000</f>
        <v>62960.273999999998</v>
      </c>
      <c r="AS60" s="9">
        <f>AS8/1000</f>
        <v>155.518</v>
      </c>
      <c r="AT60" s="9">
        <f>AT8/1000</f>
        <v>63115.792000000001</v>
      </c>
      <c r="AU60" s="9"/>
      <c r="AV60" s="9">
        <f>AV8/1000</f>
        <v>30168.880000000001</v>
      </c>
      <c r="AW60" s="9">
        <f>AW8/1000</f>
        <v>150.661</v>
      </c>
      <c r="AX60" s="9">
        <f>AX8/1000</f>
        <v>30319.541000000001</v>
      </c>
      <c r="AY60" s="9"/>
      <c r="AZ60" s="9"/>
      <c r="BA60" s="9">
        <f>BA8/1000</f>
        <v>30098.116000000002</v>
      </c>
      <c r="BB60" s="9">
        <f>BB8/1000</f>
        <v>74.760000000000005</v>
      </c>
      <c r="BC60" s="9">
        <f>BC8/1000</f>
        <v>30172.876</v>
      </c>
      <c r="BD60" s="9"/>
      <c r="BE60" s="9">
        <f>BE8/1000</f>
        <v>32938.756999999998</v>
      </c>
      <c r="BF60" s="9">
        <f>BF8/1000</f>
        <v>162.74799999999999</v>
      </c>
      <c r="BG60" s="9">
        <f>BG8/1000</f>
        <v>33101.504999999997</v>
      </c>
      <c r="BH60" s="9"/>
      <c r="BI60" s="9"/>
      <c r="BJ60" s="9">
        <f>BJ8/1000</f>
        <v>32862.158000000003</v>
      </c>
      <c r="BK60" s="9">
        <f>BK8/1000</f>
        <v>80.757999999999996</v>
      </c>
      <c r="BL60" s="9">
        <f>BL8/1000</f>
        <v>32942.915999999997</v>
      </c>
      <c r="BM60" s="9"/>
      <c r="BN60" s="9">
        <f>BN8/1000</f>
        <v>0</v>
      </c>
      <c r="BO60" s="9">
        <f>BO8/1000</f>
        <v>0</v>
      </c>
      <c r="BP60" s="9">
        <f>BP8/1000</f>
        <v>0</v>
      </c>
      <c r="BQ60" s="9"/>
      <c r="BR60" s="9"/>
      <c r="BS60" s="9">
        <f>BS8/1000</f>
        <v>0</v>
      </c>
      <c r="BT60" s="9">
        <f>BT8/1000</f>
        <v>0</v>
      </c>
      <c r="BU60" s="9">
        <f>BU8/1000</f>
        <v>0</v>
      </c>
      <c r="BV60" s="9"/>
      <c r="BW60" s="9">
        <f>BW8/1000</f>
        <v>0</v>
      </c>
      <c r="BX60" s="9">
        <f>BX8/1000</f>
        <v>0</v>
      </c>
      <c r="BY60" s="9">
        <f>BY8/1000</f>
        <v>0</v>
      </c>
      <c r="BZ60" s="9"/>
      <c r="CA60" s="9"/>
      <c r="CB60" s="9">
        <f>CB8/1000</f>
        <v>0</v>
      </c>
      <c r="CC60" s="9">
        <f>CC8/1000</f>
        <v>0</v>
      </c>
      <c r="CD60" s="9">
        <f>CD8/1000</f>
        <v>0</v>
      </c>
      <c r="CE60" s="9"/>
      <c r="CF60" s="9">
        <f>CF8/1000</f>
        <v>0</v>
      </c>
      <c r="CG60" s="9">
        <f>CG8/1000</f>
        <v>0</v>
      </c>
      <c r="CH60" s="9">
        <f>CH8/1000</f>
        <v>0</v>
      </c>
      <c r="CI60" s="9"/>
      <c r="CJ60" s="9"/>
      <c r="CK60" s="9">
        <f>CK8/1000</f>
        <v>0</v>
      </c>
      <c r="CL60" s="9">
        <f>CL8/1000</f>
        <v>0</v>
      </c>
      <c r="CM60" s="9">
        <f>CM8/1000</f>
        <v>0</v>
      </c>
      <c r="CN60" s="9"/>
      <c r="CO60" s="9">
        <f>CO8/1000</f>
        <v>0</v>
      </c>
      <c r="CP60" s="9">
        <f>CP8/1000</f>
        <v>0</v>
      </c>
      <c r="CQ60" s="9">
        <f>CQ8/1000</f>
        <v>0</v>
      </c>
      <c r="CR60" s="9"/>
      <c r="CS60" s="9"/>
      <c r="CT60" s="9">
        <f>CT8/1000</f>
        <v>0</v>
      </c>
      <c r="CU60" s="9">
        <f>CU8/1000</f>
        <v>0</v>
      </c>
      <c r="CV60" s="9">
        <f>CV8/1000</f>
        <v>0</v>
      </c>
      <c r="CW60" s="9"/>
      <c r="CX60" s="9">
        <f>CX8/1000</f>
        <v>0</v>
      </c>
      <c r="CY60" s="9">
        <f>CY8/1000</f>
        <v>0</v>
      </c>
      <c r="CZ60" s="9">
        <f>CZ8/1000</f>
        <v>0</v>
      </c>
      <c r="DA60" s="9"/>
      <c r="DB60" s="9"/>
      <c r="DC60" s="9">
        <f>DC8/1000</f>
        <v>0</v>
      </c>
      <c r="DD60" s="9">
        <f>DD8/1000</f>
        <v>0</v>
      </c>
      <c r="DE60" s="9">
        <f>DE8/1000</f>
        <v>0</v>
      </c>
      <c r="DF60" s="9"/>
      <c r="DG60" s="9">
        <f>DG8/1000</f>
        <v>786984.86800000002</v>
      </c>
      <c r="DH60" s="9">
        <f>DH8/1000</f>
        <v>9396.5990000000002</v>
      </c>
      <c r="DI60" s="9">
        <f>DI8/1000</f>
        <v>796523.26599999995</v>
      </c>
      <c r="DJ60" s="9"/>
      <c r="DK60" s="9"/>
      <c r="DL60" s="9">
        <f>DL8/1000</f>
        <v>782708.70700000005</v>
      </c>
      <c r="DM60" s="9">
        <f>DM8/1000</f>
        <v>3095.0740000000001</v>
      </c>
      <c r="DN60" s="9">
        <f>DN8/1000</f>
        <v>785945.58</v>
      </c>
      <c r="DO60" s="9"/>
      <c r="DP60" s="9">
        <f>DP8/1000</f>
        <v>0</v>
      </c>
      <c r="DQ60" s="9">
        <f>DQ8/1000</f>
        <v>0</v>
      </c>
      <c r="DR60" s="9">
        <f>DR8/1000</f>
        <v>0</v>
      </c>
      <c r="DS60" s="9"/>
      <c r="DT60" s="9"/>
      <c r="DU60" s="9">
        <f>DU8/1000</f>
        <v>0</v>
      </c>
      <c r="DV60" s="9">
        <f>DV8/1000</f>
        <v>0</v>
      </c>
      <c r="DW60" s="9">
        <f>DW8/1000</f>
        <v>0</v>
      </c>
      <c r="DX60" s="9"/>
      <c r="DY60" s="9">
        <f>DY8/1000</f>
        <v>57277.313000000002</v>
      </c>
      <c r="DZ60" s="9">
        <f>DZ8/1000</f>
        <v>9534.6820000000007</v>
      </c>
      <c r="EA60" s="9">
        <f>EA8/1000</f>
        <v>66811.994999999995</v>
      </c>
      <c r="EB60" s="9"/>
      <c r="EC60" s="9"/>
      <c r="ED60" s="9">
        <f>ED8/1000</f>
        <v>52380.571000000004</v>
      </c>
      <c r="EE60" s="9">
        <f>EE8/1000</f>
        <v>2354.3890000000001</v>
      </c>
      <c r="EF60" s="9">
        <f>EF8/1000</f>
        <v>54734.96</v>
      </c>
      <c r="EG60" s="9"/>
    </row>
    <row r="61" spans="1:217" ht="15" customHeight="1">
      <c r="B61" s="7" t="s">
        <v>35</v>
      </c>
      <c r="C61" s="9">
        <f t="shared" ref="C61:CT64" si="6">C9/1000</f>
        <v>15927.29</v>
      </c>
      <c r="D61" s="9">
        <f t="shared" si="6"/>
        <v>144.881</v>
      </c>
      <c r="E61" s="9">
        <f t="shared" si="6"/>
        <v>16072.171</v>
      </c>
      <c r="F61" s="9"/>
      <c r="G61" s="9"/>
      <c r="H61" s="9">
        <f t="shared" si="6"/>
        <v>15842.898999999999</v>
      </c>
      <c r="I61" s="9">
        <f t="shared" si="6"/>
        <v>82.417000000000002</v>
      </c>
      <c r="J61" s="9">
        <f t="shared" si="6"/>
        <v>15925.316000000001</v>
      </c>
      <c r="K61" s="9"/>
      <c r="L61" s="9">
        <f t="shared" si="6"/>
        <v>15927.29</v>
      </c>
      <c r="M61" s="9">
        <f t="shared" si="6"/>
        <v>144.881</v>
      </c>
      <c r="N61" s="9">
        <f t="shared" si="6"/>
        <v>16072.171</v>
      </c>
      <c r="O61" s="9"/>
      <c r="P61" s="9"/>
      <c r="Q61" s="9">
        <f t="shared" si="6"/>
        <v>15842.898999999999</v>
      </c>
      <c r="R61" s="9">
        <f t="shared" si="6"/>
        <v>82.417000000000002</v>
      </c>
      <c r="S61" s="9">
        <f t="shared" si="6"/>
        <v>15925.316000000001</v>
      </c>
      <c r="T61" s="9"/>
      <c r="U61" s="9">
        <f t="shared" si="6"/>
        <v>0.35799999999999998</v>
      </c>
      <c r="V61" s="9">
        <f t="shared" si="6"/>
        <v>0</v>
      </c>
      <c r="W61" s="9">
        <f t="shared" si="6"/>
        <v>0.35799999999999998</v>
      </c>
      <c r="X61" s="9"/>
      <c r="Y61" s="9"/>
      <c r="Z61" s="9">
        <f t="shared" si="6"/>
        <v>0.35799999999999998</v>
      </c>
      <c r="AA61" s="9">
        <f t="shared" si="6"/>
        <v>0</v>
      </c>
      <c r="AB61" s="9">
        <f t="shared" si="6"/>
        <v>0.35799999999999998</v>
      </c>
      <c r="AC61" s="9"/>
      <c r="AD61" s="9">
        <f t="shared" si="6"/>
        <v>4902.9549999999999</v>
      </c>
      <c r="AE61" s="9">
        <f t="shared" si="6"/>
        <v>36.185000000000002</v>
      </c>
      <c r="AF61" s="9">
        <f t="shared" si="6"/>
        <v>4939.1400000000003</v>
      </c>
      <c r="AG61" s="9"/>
      <c r="AH61" s="9"/>
      <c r="AI61" s="9">
        <f t="shared" si="6"/>
        <v>4884.6840000000002</v>
      </c>
      <c r="AJ61" s="9">
        <f t="shared" si="6"/>
        <v>25.5</v>
      </c>
      <c r="AK61" s="9">
        <f t="shared" si="6"/>
        <v>4910.1840000000002</v>
      </c>
      <c r="AL61" s="9"/>
      <c r="AM61" s="9">
        <f t="shared" si="6"/>
        <v>11023.977000000001</v>
      </c>
      <c r="AN61" s="9">
        <f t="shared" si="6"/>
        <v>108.696</v>
      </c>
      <c r="AO61" s="9">
        <f t="shared" si="6"/>
        <v>11132.673000000001</v>
      </c>
      <c r="AP61" s="9"/>
      <c r="AQ61" s="9"/>
      <c r="AR61" s="9">
        <f t="shared" si="6"/>
        <v>10957.857</v>
      </c>
      <c r="AS61" s="9">
        <f t="shared" si="6"/>
        <v>56.917000000000002</v>
      </c>
      <c r="AT61" s="9">
        <f t="shared" si="6"/>
        <v>11014.773999999999</v>
      </c>
      <c r="AU61" s="9"/>
      <c r="AV61" s="9">
        <f t="shared" si="6"/>
        <v>5910.4970000000003</v>
      </c>
      <c r="AW61" s="9">
        <f t="shared" si="6"/>
        <v>58.814999999999998</v>
      </c>
      <c r="AX61" s="9">
        <f t="shared" si="6"/>
        <v>5969.3119999999999</v>
      </c>
      <c r="AY61" s="9"/>
      <c r="AZ61" s="9"/>
      <c r="BA61" s="9">
        <f t="shared" si="6"/>
        <v>5875.1639999999998</v>
      </c>
      <c r="BB61" s="9">
        <f t="shared" si="6"/>
        <v>30.797000000000001</v>
      </c>
      <c r="BC61" s="9">
        <f t="shared" si="6"/>
        <v>5905.9610000000002</v>
      </c>
      <c r="BD61" s="9"/>
      <c r="BE61" s="9">
        <f t="shared" si="6"/>
        <v>5113.4799999999996</v>
      </c>
      <c r="BF61" s="9">
        <f t="shared" si="6"/>
        <v>49.881</v>
      </c>
      <c r="BG61" s="9">
        <f t="shared" si="6"/>
        <v>5163.3609999999999</v>
      </c>
      <c r="BH61" s="9"/>
      <c r="BI61" s="9"/>
      <c r="BJ61" s="9">
        <f t="shared" si="6"/>
        <v>5082.6930000000002</v>
      </c>
      <c r="BK61" s="9">
        <f t="shared" si="6"/>
        <v>26.12</v>
      </c>
      <c r="BL61" s="9">
        <f t="shared" si="6"/>
        <v>5108.8130000000001</v>
      </c>
      <c r="BM61" s="9"/>
      <c r="BN61" s="9">
        <f t="shared" si="6"/>
        <v>0</v>
      </c>
      <c r="BO61" s="9">
        <f t="shared" si="6"/>
        <v>0</v>
      </c>
      <c r="BP61" s="9">
        <f t="shared" si="6"/>
        <v>0</v>
      </c>
      <c r="BQ61" s="9"/>
      <c r="BR61" s="9"/>
      <c r="BS61" s="9">
        <f t="shared" si="6"/>
        <v>0</v>
      </c>
      <c r="BT61" s="9">
        <f t="shared" si="6"/>
        <v>0</v>
      </c>
      <c r="BU61" s="9">
        <f t="shared" si="6"/>
        <v>0</v>
      </c>
      <c r="BV61" s="9"/>
      <c r="BW61" s="9">
        <f t="shared" si="6"/>
        <v>0</v>
      </c>
      <c r="BX61" s="9">
        <f t="shared" si="6"/>
        <v>0</v>
      </c>
      <c r="BY61" s="9">
        <f t="shared" si="6"/>
        <v>0</v>
      </c>
      <c r="BZ61" s="9"/>
      <c r="CA61" s="9"/>
      <c r="CB61" s="9">
        <f t="shared" si="6"/>
        <v>0</v>
      </c>
      <c r="CC61" s="9">
        <f t="shared" si="6"/>
        <v>0</v>
      </c>
      <c r="CD61" s="9">
        <f t="shared" si="6"/>
        <v>0</v>
      </c>
      <c r="CE61" s="9"/>
      <c r="CF61" s="9">
        <f t="shared" si="6"/>
        <v>0</v>
      </c>
      <c r="CG61" s="9">
        <f t="shared" si="6"/>
        <v>0</v>
      </c>
      <c r="CH61" s="9">
        <f t="shared" si="6"/>
        <v>0</v>
      </c>
      <c r="CI61" s="9"/>
      <c r="CJ61" s="9"/>
      <c r="CK61" s="9">
        <f t="shared" si="6"/>
        <v>0</v>
      </c>
      <c r="CL61" s="9">
        <f t="shared" si="6"/>
        <v>0</v>
      </c>
      <c r="CM61" s="9">
        <f t="shared" si="6"/>
        <v>0</v>
      </c>
      <c r="CN61" s="9"/>
      <c r="CO61" s="9">
        <f t="shared" si="6"/>
        <v>0</v>
      </c>
      <c r="CP61" s="9">
        <f t="shared" si="6"/>
        <v>0</v>
      </c>
      <c r="CQ61" s="9">
        <f t="shared" si="6"/>
        <v>0</v>
      </c>
      <c r="CR61" s="9"/>
      <c r="CS61" s="9"/>
      <c r="CT61" s="9">
        <f t="shared" si="6"/>
        <v>0</v>
      </c>
      <c r="CU61" s="9">
        <f t="shared" ref="CU61:EF61" si="7">CU9/1000</f>
        <v>0</v>
      </c>
      <c r="CV61" s="9">
        <f t="shared" si="7"/>
        <v>0</v>
      </c>
      <c r="CW61" s="9"/>
      <c r="CX61" s="9">
        <f t="shared" si="7"/>
        <v>0</v>
      </c>
      <c r="CY61" s="9">
        <f t="shared" si="7"/>
        <v>0</v>
      </c>
      <c r="CZ61" s="9">
        <f t="shared" si="7"/>
        <v>0</v>
      </c>
      <c r="DA61" s="9"/>
      <c r="DB61" s="9"/>
      <c r="DC61" s="9">
        <f t="shared" si="7"/>
        <v>0</v>
      </c>
      <c r="DD61" s="9">
        <f t="shared" si="7"/>
        <v>0</v>
      </c>
      <c r="DE61" s="9">
        <f t="shared" si="7"/>
        <v>0</v>
      </c>
      <c r="DF61" s="9"/>
      <c r="DG61" s="9">
        <f t="shared" si="7"/>
        <v>156465.70300000001</v>
      </c>
      <c r="DH61" s="9">
        <f t="shared" si="7"/>
        <v>1914.6969999999999</v>
      </c>
      <c r="DI61" s="9">
        <f t="shared" si="7"/>
        <v>158465.66899999999</v>
      </c>
      <c r="DJ61" s="9"/>
      <c r="DK61" s="9"/>
      <c r="DL61" s="9">
        <f t="shared" si="7"/>
        <v>155478.28599999999</v>
      </c>
      <c r="DM61" s="9">
        <f t="shared" si="7"/>
        <v>793.33199999999999</v>
      </c>
      <c r="DN61" s="9">
        <f t="shared" si="7"/>
        <v>156356.88699999999</v>
      </c>
      <c r="DO61" s="9"/>
      <c r="DP61" s="9">
        <f t="shared" si="7"/>
        <v>0</v>
      </c>
      <c r="DQ61" s="9">
        <f t="shared" si="7"/>
        <v>0</v>
      </c>
      <c r="DR61" s="9">
        <f t="shared" si="7"/>
        <v>0</v>
      </c>
      <c r="DS61" s="9"/>
      <c r="DT61" s="9"/>
      <c r="DU61" s="9">
        <f t="shared" si="7"/>
        <v>0</v>
      </c>
      <c r="DV61" s="9">
        <f t="shared" si="7"/>
        <v>0</v>
      </c>
      <c r="DW61" s="9">
        <f t="shared" si="7"/>
        <v>0</v>
      </c>
      <c r="DX61" s="9"/>
      <c r="DY61" s="9">
        <f t="shared" si="7"/>
        <v>15209.427</v>
      </c>
      <c r="DZ61" s="9">
        <f t="shared" si="7"/>
        <v>3155.9140000000002</v>
      </c>
      <c r="EA61" s="9">
        <f t="shared" si="7"/>
        <v>18365.341</v>
      </c>
      <c r="EB61" s="9"/>
      <c r="EC61" s="9"/>
      <c r="ED61" s="9">
        <f t="shared" si="7"/>
        <v>14432.779</v>
      </c>
      <c r="EE61" s="9">
        <f t="shared" si="7"/>
        <v>546.40899999999999</v>
      </c>
      <c r="EF61" s="9">
        <f t="shared" si="7"/>
        <v>14979.188</v>
      </c>
      <c r="EG61" s="9"/>
    </row>
    <row r="62" spans="1:217" ht="15" customHeight="1">
      <c r="B62" s="7" t="s">
        <v>41</v>
      </c>
      <c r="C62" s="9">
        <f t="shared" si="6"/>
        <v>2005.0360000000001</v>
      </c>
      <c r="D62" s="9">
        <f t="shared" si="6"/>
        <v>16.837</v>
      </c>
      <c r="E62" s="9">
        <f t="shared" si="6"/>
        <v>2021.873</v>
      </c>
      <c r="F62" s="9"/>
      <c r="G62" s="9"/>
      <c r="H62" s="9">
        <f t="shared" si="6"/>
        <v>1995.9069999999999</v>
      </c>
      <c r="I62" s="9">
        <f t="shared" si="6"/>
        <v>9.9670000000000005</v>
      </c>
      <c r="J62" s="9">
        <f t="shared" si="6"/>
        <v>2005.874</v>
      </c>
      <c r="K62" s="9"/>
      <c r="L62" s="9">
        <f t="shared" si="6"/>
        <v>2005.0360000000001</v>
      </c>
      <c r="M62" s="9">
        <f t="shared" si="6"/>
        <v>16.837</v>
      </c>
      <c r="N62" s="9">
        <f t="shared" si="6"/>
        <v>2021.873</v>
      </c>
      <c r="O62" s="9"/>
      <c r="P62" s="9"/>
      <c r="Q62" s="9">
        <f t="shared" si="6"/>
        <v>1995.9069999999999</v>
      </c>
      <c r="R62" s="9">
        <f t="shared" si="6"/>
        <v>9.9670000000000005</v>
      </c>
      <c r="S62" s="9">
        <f t="shared" si="6"/>
        <v>2005.874</v>
      </c>
      <c r="T62" s="9"/>
      <c r="U62" s="9">
        <f t="shared" si="6"/>
        <v>1.9259999999999999</v>
      </c>
      <c r="V62" s="9">
        <f t="shared" si="6"/>
        <v>0</v>
      </c>
      <c r="W62" s="9">
        <f t="shared" si="6"/>
        <v>1.9259999999999999</v>
      </c>
      <c r="X62" s="9"/>
      <c r="Y62" s="9"/>
      <c r="Z62" s="9">
        <f t="shared" si="6"/>
        <v>1.9259999999999999</v>
      </c>
      <c r="AA62" s="9">
        <f t="shared" si="6"/>
        <v>0</v>
      </c>
      <c r="AB62" s="9">
        <f t="shared" si="6"/>
        <v>1.9259999999999999</v>
      </c>
      <c r="AC62" s="9"/>
      <c r="AD62" s="9">
        <f t="shared" si="6"/>
        <v>0</v>
      </c>
      <c r="AE62" s="9">
        <f t="shared" si="6"/>
        <v>0</v>
      </c>
      <c r="AF62" s="9">
        <f t="shared" si="6"/>
        <v>0</v>
      </c>
      <c r="AG62" s="9"/>
      <c r="AH62" s="9"/>
      <c r="AI62" s="9">
        <f t="shared" si="6"/>
        <v>0</v>
      </c>
      <c r="AJ62" s="9">
        <f t="shared" si="6"/>
        <v>0</v>
      </c>
      <c r="AK62" s="9">
        <f t="shared" si="6"/>
        <v>0</v>
      </c>
      <c r="AL62" s="9"/>
      <c r="AM62" s="9">
        <f t="shared" si="6"/>
        <v>2003.11</v>
      </c>
      <c r="AN62" s="9">
        <f t="shared" si="6"/>
        <v>16.837</v>
      </c>
      <c r="AO62" s="9">
        <f t="shared" si="6"/>
        <v>2019.9469999999999</v>
      </c>
      <c r="AP62" s="9"/>
      <c r="AQ62" s="9"/>
      <c r="AR62" s="9">
        <f t="shared" si="6"/>
        <v>1993.981</v>
      </c>
      <c r="AS62" s="9">
        <f t="shared" si="6"/>
        <v>9.9670000000000005</v>
      </c>
      <c r="AT62" s="9">
        <f t="shared" si="6"/>
        <v>2003.9480000000001</v>
      </c>
      <c r="AU62" s="9"/>
      <c r="AV62" s="9">
        <f t="shared" si="6"/>
        <v>1090.864</v>
      </c>
      <c r="AW62" s="9">
        <f t="shared" si="6"/>
        <v>9.35</v>
      </c>
      <c r="AX62" s="9">
        <f t="shared" si="6"/>
        <v>1100.2139999999999</v>
      </c>
      <c r="AY62" s="9"/>
      <c r="AZ62" s="9"/>
      <c r="BA62" s="9">
        <f t="shared" si="6"/>
        <v>1107.259</v>
      </c>
      <c r="BB62" s="9">
        <f t="shared" si="6"/>
        <v>5.5350000000000001</v>
      </c>
      <c r="BC62" s="9">
        <f t="shared" si="6"/>
        <v>1112.7940000000001</v>
      </c>
      <c r="BD62" s="9"/>
      <c r="BE62" s="9">
        <f t="shared" si="6"/>
        <v>912.24599999999998</v>
      </c>
      <c r="BF62" s="9">
        <f t="shared" si="6"/>
        <v>7.4870000000000001</v>
      </c>
      <c r="BG62" s="9">
        <f t="shared" si="6"/>
        <v>919.73299999999995</v>
      </c>
      <c r="BH62" s="9"/>
      <c r="BI62" s="9"/>
      <c r="BJ62" s="9">
        <f t="shared" si="6"/>
        <v>886.72199999999998</v>
      </c>
      <c r="BK62" s="9">
        <f t="shared" si="6"/>
        <v>4.4320000000000004</v>
      </c>
      <c r="BL62" s="9">
        <f t="shared" si="6"/>
        <v>891.154</v>
      </c>
      <c r="BM62" s="9"/>
      <c r="BN62" s="9">
        <f t="shared" si="6"/>
        <v>0</v>
      </c>
      <c r="BO62" s="9">
        <f t="shared" si="6"/>
        <v>0</v>
      </c>
      <c r="BP62" s="9">
        <f t="shared" si="6"/>
        <v>0</v>
      </c>
      <c r="BQ62" s="9"/>
      <c r="BR62" s="9"/>
      <c r="BS62" s="9">
        <f t="shared" si="6"/>
        <v>0</v>
      </c>
      <c r="BT62" s="9">
        <f t="shared" si="6"/>
        <v>0</v>
      </c>
      <c r="BU62" s="9">
        <f t="shared" si="6"/>
        <v>0</v>
      </c>
      <c r="BV62" s="9"/>
      <c r="BW62" s="9">
        <f t="shared" si="6"/>
        <v>0</v>
      </c>
      <c r="BX62" s="9">
        <f t="shared" si="6"/>
        <v>0</v>
      </c>
      <c r="BY62" s="9">
        <f t="shared" si="6"/>
        <v>0</v>
      </c>
      <c r="BZ62" s="9"/>
      <c r="CA62" s="9"/>
      <c r="CB62" s="9">
        <f t="shared" si="6"/>
        <v>0</v>
      </c>
      <c r="CC62" s="9">
        <f t="shared" si="6"/>
        <v>0</v>
      </c>
      <c r="CD62" s="9">
        <f t="shared" si="6"/>
        <v>0</v>
      </c>
      <c r="CE62" s="9"/>
      <c r="CF62" s="9">
        <f t="shared" si="6"/>
        <v>0</v>
      </c>
      <c r="CG62" s="9">
        <f t="shared" si="6"/>
        <v>0</v>
      </c>
      <c r="CH62" s="9">
        <f t="shared" si="6"/>
        <v>0</v>
      </c>
      <c r="CI62" s="9"/>
      <c r="CJ62" s="9"/>
      <c r="CK62" s="9">
        <f t="shared" si="6"/>
        <v>0</v>
      </c>
      <c r="CL62" s="9">
        <f t="shared" si="6"/>
        <v>0</v>
      </c>
      <c r="CM62" s="9">
        <f t="shared" si="6"/>
        <v>0</v>
      </c>
      <c r="CN62" s="9"/>
      <c r="CO62" s="9">
        <f t="shared" si="6"/>
        <v>0</v>
      </c>
      <c r="CP62" s="9">
        <f t="shared" si="6"/>
        <v>0</v>
      </c>
      <c r="CQ62" s="9">
        <f t="shared" si="6"/>
        <v>0</v>
      </c>
      <c r="CR62" s="9"/>
      <c r="CS62" s="9"/>
      <c r="CT62" s="9">
        <f t="shared" si="6"/>
        <v>0</v>
      </c>
      <c r="CU62" s="9">
        <f t="shared" ref="CU62:EF62" si="8">CU10/1000</f>
        <v>0</v>
      </c>
      <c r="CV62" s="9">
        <f t="shared" si="8"/>
        <v>0</v>
      </c>
      <c r="CW62" s="9"/>
      <c r="CX62" s="9">
        <f t="shared" si="8"/>
        <v>0</v>
      </c>
      <c r="CY62" s="9">
        <f t="shared" si="8"/>
        <v>0</v>
      </c>
      <c r="CZ62" s="9">
        <f t="shared" si="8"/>
        <v>0</v>
      </c>
      <c r="DA62" s="9"/>
      <c r="DB62" s="9"/>
      <c r="DC62" s="9">
        <f t="shared" si="8"/>
        <v>0</v>
      </c>
      <c r="DD62" s="9">
        <f t="shared" si="8"/>
        <v>0</v>
      </c>
      <c r="DE62" s="9">
        <f t="shared" si="8"/>
        <v>0</v>
      </c>
      <c r="DF62" s="9"/>
      <c r="DG62" s="9">
        <f t="shared" si="8"/>
        <v>25298.428</v>
      </c>
      <c r="DH62" s="9">
        <f t="shared" si="8"/>
        <v>271.64499999999998</v>
      </c>
      <c r="DI62" s="9">
        <f t="shared" si="8"/>
        <v>25595.690999999999</v>
      </c>
      <c r="DJ62" s="9"/>
      <c r="DK62" s="9"/>
      <c r="DL62" s="9">
        <f t="shared" si="8"/>
        <v>25158.678</v>
      </c>
      <c r="DM62" s="9">
        <f t="shared" si="8"/>
        <v>145.56899999999999</v>
      </c>
      <c r="DN62" s="9">
        <f t="shared" si="8"/>
        <v>25329.865000000002</v>
      </c>
      <c r="DO62" s="9"/>
      <c r="DP62" s="9">
        <f t="shared" si="8"/>
        <v>0</v>
      </c>
      <c r="DQ62" s="9">
        <f t="shared" si="8"/>
        <v>0</v>
      </c>
      <c r="DR62" s="9">
        <f t="shared" si="8"/>
        <v>0</v>
      </c>
      <c r="DS62" s="9"/>
      <c r="DT62" s="9"/>
      <c r="DU62" s="9">
        <f t="shared" si="8"/>
        <v>0</v>
      </c>
      <c r="DV62" s="9">
        <f t="shared" si="8"/>
        <v>0</v>
      </c>
      <c r="DW62" s="9">
        <f t="shared" si="8"/>
        <v>0</v>
      </c>
      <c r="DX62" s="9"/>
      <c r="DY62" s="9">
        <f t="shared" si="8"/>
        <v>4025.6779999999999</v>
      </c>
      <c r="DZ62" s="9">
        <f t="shared" si="8"/>
        <v>843.149</v>
      </c>
      <c r="EA62" s="9">
        <f t="shared" si="8"/>
        <v>4868.8270000000002</v>
      </c>
      <c r="EB62" s="9"/>
      <c r="EC62" s="9"/>
      <c r="ED62" s="9">
        <f t="shared" si="8"/>
        <v>3790.337</v>
      </c>
      <c r="EE62" s="9">
        <f t="shared" si="8"/>
        <v>189.99600000000001</v>
      </c>
      <c r="EF62" s="9">
        <f t="shared" si="8"/>
        <v>3980.3330000000001</v>
      </c>
      <c r="EG62" s="9"/>
    </row>
    <row r="63" spans="1:217" ht="15" customHeight="1">
      <c r="B63" s="7" t="s">
        <v>37</v>
      </c>
      <c r="C63" s="9">
        <f t="shared" si="6"/>
        <v>7066.4840000000004</v>
      </c>
      <c r="D63" s="9">
        <f t="shared" si="6"/>
        <v>120.104</v>
      </c>
      <c r="E63" s="9">
        <f t="shared" si="6"/>
        <v>7186.5879999999997</v>
      </c>
      <c r="F63" s="9"/>
      <c r="G63" s="9"/>
      <c r="H63" s="9">
        <f t="shared" si="6"/>
        <v>7035.6679999999997</v>
      </c>
      <c r="I63" s="9">
        <f t="shared" si="6"/>
        <v>41.320999999999998</v>
      </c>
      <c r="J63" s="9">
        <f t="shared" si="6"/>
        <v>7076.9889999999996</v>
      </c>
      <c r="K63" s="9"/>
      <c r="L63" s="9">
        <f t="shared" si="6"/>
        <v>7066.4840000000004</v>
      </c>
      <c r="M63" s="9">
        <f t="shared" si="6"/>
        <v>120.104</v>
      </c>
      <c r="N63" s="9">
        <f t="shared" si="6"/>
        <v>7186.5879999999997</v>
      </c>
      <c r="O63" s="9"/>
      <c r="P63" s="9"/>
      <c r="Q63" s="9">
        <f t="shared" si="6"/>
        <v>7035.6679999999997</v>
      </c>
      <c r="R63" s="9">
        <f t="shared" si="6"/>
        <v>41.320999999999998</v>
      </c>
      <c r="S63" s="9">
        <f t="shared" si="6"/>
        <v>7076.9889999999996</v>
      </c>
      <c r="T63" s="9"/>
      <c r="U63" s="9">
        <f t="shared" si="6"/>
        <v>0</v>
      </c>
      <c r="V63" s="9">
        <f t="shared" si="6"/>
        <v>0</v>
      </c>
      <c r="W63" s="9">
        <f t="shared" si="6"/>
        <v>0</v>
      </c>
      <c r="X63" s="9"/>
      <c r="Y63" s="9"/>
      <c r="Z63" s="9">
        <f t="shared" si="6"/>
        <v>0</v>
      </c>
      <c r="AA63" s="9">
        <f t="shared" si="6"/>
        <v>0</v>
      </c>
      <c r="AB63" s="9">
        <f t="shared" si="6"/>
        <v>0</v>
      </c>
      <c r="AC63" s="9"/>
      <c r="AD63" s="9">
        <f t="shared" si="6"/>
        <v>1015.391</v>
      </c>
      <c r="AE63" s="9">
        <f t="shared" si="6"/>
        <v>0.377</v>
      </c>
      <c r="AF63" s="9">
        <f t="shared" si="6"/>
        <v>1015.768</v>
      </c>
      <c r="AG63" s="9"/>
      <c r="AH63" s="9"/>
      <c r="AI63" s="9">
        <f t="shared" si="6"/>
        <v>1015.014</v>
      </c>
      <c r="AJ63" s="9">
        <f t="shared" si="6"/>
        <v>0.377</v>
      </c>
      <c r="AK63" s="9">
        <f t="shared" si="6"/>
        <v>1015.391</v>
      </c>
      <c r="AL63" s="9"/>
      <c r="AM63" s="9">
        <f t="shared" si="6"/>
        <v>6051.0929999999998</v>
      </c>
      <c r="AN63" s="9">
        <f t="shared" si="6"/>
        <v>119.727</v>
      </c>
      <c r="AO63" s="9">
        <f t="shared" si="6"/>
        <v>6170.82</v>
      </c>
      <c r="AP63" s="9"/>
      <c r="AQ63" s="9"/>
      <c r="AR63" s="9">
        <f t="shared" si="6"/>
        <v>6020.6540000000005</v>
      </c>
      <c r="AS63" s="9">
        <f t="shared" si="6"/>
        <v>40.944000000000003</v>
      </c>
      <c r="AT63" s="9">
        <f t="shared" si="6"/>
        <v>6061.598</v>
      </c>
      <c r="AU63" s="9"/>
      <c r="AV63" s="9">
        <f t="shared" si="6"/>
        <v>3211.8879999999999</v>
      </c>
      <c r="AW63" s="9">
        <f t="shared" si="6"/>
        <v>63.506</v>
      </c>
      <c r="AX63" s="9">
        <f t="shared" si="6"/>
        <v>3275.3939999999998</v>
      </c>
      <c r="AY63" s="9"/>
      <c r="AZ63" s="9"/>
      <c r="BA63" s="9">
        <f t="shared" si="6"/>
        <v>3195.7289999999998</v>
      </c>
      <c r="BB63" s="9">
        <f t="shared" si="6"/>
        <v>21.718</v>
      </c>
      <c r="BC63" s="9">
        <f t="shared" si="6"/>
        <v>3217.4470000000001</v>
      </c>
      <c r="BD63" s="9"/>
      <c r="BE63" s="9">
        <f t="shared" si="6"/>
        <v>2839.2049999999999</v>
      </c>
      <c r="BF63" s="9">
        <f t="shared" si="6"/>
        <v>56.220999999999997</v>
      </c>
      <c r="BG63" s="9">
        <f t="shared" si="6"/>
        <v>2895.4259999999999</v>
      </c>
      <c r="BH63" s="9"/>
      <c r="BI63" s="9"/>
      <c r="BJ63" s="9">
        <f t="shared" si="6"/>
        <v>2824.9250000000002</v>
      </c>
      <c r="BK63" s="9">
        <f t="shared" si="6"/>
        <v>19.225999999999999</v>
      </c>
      <c r="BL63" s="9">
        <f t="shared" si="6"/>
        <v>2844.1509999999998</v>
      </c>
      <c r="BM63" s="9"/>
      <c r="BN63" s="9">
        <f t="shared" si="6"/>
        <v>0</v>
      </c>
      <c r="BO63" s="9">
        <f t="shared" si="6"/>
        <v>0</v>
      </c>
      <c r="BP63" s="9">
        <f t="shared" si="6"/>
        <v>0</v>
      </c>
      <c r="BQ63" s="9"/>
      <c r="BR63" s="9"/>
      <c r="BS63" s="9">
        <f t="shared" si="6"/>
        <v>0</v>
      </c>
      <c r="BT63" s="9">
        <f t="shared" si="6"/>
        <v>0</v>
      </c>
      <c r="BU63" s="9">
        <f t="shared" si="6"/>
        <v>0</v>
      </c>
      <c r="BV63" s="9"/>
      <c r="BW63" s="9">
        <f t="shared" si="6"/>
        <v>0</v>
      </c>
      <c r="BX63" s="9">
        <f t="shared" si="6"/>
        <v>0</v>
      </c>
      <c r="BY63" s="9">
        <f t="shared" si="6"/>
        <v>0</v>
      </c>
      <c r="BZ63" s="9"/>
      <c r="CA63" s="9"/>
      <c r="CB63" s="9">
        <f t="shared" si="6"/>
        <v>0</v>
      </c>
      <c r="CC63" s="9">
        <f t="shared" si="6"/>
        <v>0</v>
      </c>
      <c r="CD63" s="9">
        <f t="shared" si="6"/>
        <v>0</v>
      </c>
      <c r="CE63" s="9"/>
      <c r="CF63" s="9">
        <f t="shared" si="6"/>
        <v>0</v>
      </c>
      <c r="CG63" s="9">
        <f t="shared" si="6"/>
        <v>0</v>
      </c>
      <c r="CH63" s="9">
        <f t="shared" si="6"/>
        <v>0</v>
      </c>
      <c r="CI63" s="9"/>
      <c r="CJ63" s="9"/>
      <c r="CK63" s="9">
        <f t="shared" si="6"/>
        <v>0</v>
      </c>
      <c r="CL63" s="9">
        <f t="shared" si="6"/>
        <v>0</v>
      </c>
      <c r="CM63" s="9">
        <f t="shared" si="6"/>
        <v>0</v>
      </c>
      <c r="CN63" s="9"/>
      <c r="CO63" s="9">
        <f t="shared" si="6"/>
        <v>0</v>
      </c>
      <c r="CP63" s="9">
        <f t="shared" si="6"/>
        <v>0</v>
      </c>
      <c r="CQ63" s="9">
        <f t="shared" si="6"/>
        <v>0</v>
      </c>
      <c r="CR63" s="9"/>
      <c r="CS63" s="9"/>
      <c r="CT63" s="9">
        <f t="shared" si="6"/>
        <v>0</v>
      </c>
      <c r="CU63" s="9">
        <f t="shared" ref="CU63:EF63" si="9">CU11/1000</f>
        <v>0</v>
      </c>
      <c r="CV63" s="9">
        <f t="shared" si="9"/>
        <v>0</v>
      </c>
      <c r="CW63" s="9"/>
      <c r="CX63" s="9">
        <f t="shared" si="9"/>
        <v>0</v>
      </c>
      <c r="CY63" s="9">
        <f t="shared" si="9"/>
        <v>0</v>
      </c>
      <c r="CZ63" s="9">
        <f t="shared" si="9"/>
        <v>0</v>
      </c>
      <c r="DA63" s="9"/>
      <c r="DB63" s="9"/>
      <c r="DC63" s="9">
        <f t="shared" si="9"/>
        <v>0</v>
      </c>
      <c r="DD63" s="9">
        <f t="shared" si="9"/>
        <v>0</v>
      </c>
      <c r="DE63" s="9">
        <f t="shared" si="9"/>
        <v>0</v>
      </c>
      <c r="DF63" s="9"/>
      <c r="DG63" s="9">
        <f t="shared" si="9"/>
        <v>71654.168999999994</v>
      </c>
      <c r="DH63" s="9">
        <f t="shared" si="9"/>
        <v>1433.5930000000001</v>
      </c>
      <c r="DI63" s="9">
        <f t="shared" si="9"/>
        <v>73111.347999999998</v>
      </c>
      <c r="DJ63" s="9"/>
      <c r="DK63" s="9"/>
      <c r="DL63" s="9">
        <f t="shared" si="9"/>
        <v>71201.025999999998</v>
      </c>
      <c r="DM63" s="9">
        <f t="shared" si="9"/>
        <v>461.38600000000002</v>
      </c>
      <c r="DN63" s="9">
        <f t="shared" si="9"/>
        <v>71685.998000000007</v>
      </c>
      <c r="DO63" s="9"/>
      <c r="DP63" s="9">
        <f t="shared" si="9"/>
        <v>0</v>
      </c>
      <c r="DQ63" s="9">
        <f t="shared" si="9"/>
        <v>0</v>
      </c>
      <c r="DR63" s="9">
        <f t="shared" si="9"/>
        <v>0</v>
      </c>
      <c r="DS63" s="9"/>
      <c r="DT63" s="9"/>
      <c r="DU63" s="9">
        <f t="shared" si="9"/>
        <v>0</v>
      </c>
      <c r="DV63" s="9">
        <f t="shared" si="9"/>
        <v>0</v>
      </c>
      <c r="DW63" s="9">
        <f t="shared" si="9"/>
        <v>0</v>
      </c>
      <c r="DX63" s="9"/>
      <c r="DY63" s="9">
        <f t="shared" si="9"/>
        <v>8213.5959999999995</v>
      </c>
      <c r="DZ63" s="9">
        <f t="shared" si="9"/>
        <v>1369.4670000000001</v>
      </c>
      <c r="EA63" s="9">
        <f t="shared" si="9"/>
        <v>9583.0630000000001</v>
      </c>
      <c r="EB63" s="9"/>
      <c r="EC63" s="9"/>
      <c r="ED63" s="9">
        <f t="shared" si="9"/>
        <v>7646.8919999999998</v>
      </c>
      <c r="EE63" s="9">
        <f t="shared" si="9"/>
        <v>267.02199999999999</v>
      </c>
      <c r="EF63" s="9">
        <f t="shared" si="9"/>
        <v>7913.9139999999998</v>
      </c>
      <c r="EG63" s="9"/>
    </row>
    <row r="64" spans="1:217" ht="15" customHeight="1">
      <c r="B64" s="7" t="s">
        <v>6</v>
      </c>
      <c r="C64" s="9">
        <f t="shared" si="6"/>
        <v>1478.769</v>
      </c>
      <c r="D64" s="9">
        <f t="shared" si="6"/>
        <v>34.421999999999997</v>
      </c>
      <c r="E64" s="9">
        <f t="shared" si="6"/>
        <v>1513.191</v>
      </c>
      <c r="F64" s="9"/>
      <c r="G64" s="9"/>
      <c r="H64" s="9">
        <f t="shared" si="6"/>
        <v>1470.7429999999999</v>
      </c>
      <c r="I64" s="9">
        <f t="shared" si="6"/>
        <v>9.9749999999999996</v>
      </c>
      <c r="J64" s="9">
        <f t="shared" si="6"/>
        <v>1480.7180000000001</v>
      </c>
      <c r="K64" s="9"/>
      <c r="L64" s="9">
        <f t="shared" si="6"/>
        <v>1478.769</v>
      </c>
      <c r="M64" s="9">
        <f t="shared" si="6"/>
        <v>34.421999999999997</v>
      </c>
      <c r="N64" s="9">
        <f t="shared" si="6"/>
        <v>1513.191</v>
      </c>
      <c r="O64" s="9"/>
      <c r="P64" s="9"/>
      <c r="Q64" s="9">
        <f t="shared" si="6"/>
        <v>1470.7429999999999</v>
      </c>
      <c r="R64" s="9">
        <f t="shared" si="6"/>
        <v>9.9749999999999996</v>
      </c>
      <c r="S64" s="9">
        <f t="shared" si="6"/>
        <v>1480.7180000000001</v>
      </c>
      <c r="T64" s="9"/>
      <c r="U64" s="9">
        <f t="shared" si="6"/>
        <v>3.6429999999999998</v>
      </c>
      <c r="V64" s="9">
        <f t="shared" si="6"/>
        <v>0</v>
      </c>
      <c r="W64" s="9">
        <f t="shared" si="6"/>
        <v>3.6429999999999998</v>
      </c>
      <c r="X64" s="9"/>
      <c r="Y64" s="9"/>
      <c r="Z64" s="9">
        <f t="shared" si="6"/>
        <v>3.6429999999999998</v>
      </c>
      <c r="AA64" s="9">
        <f t="shared" si="6"/>
        <v>0</v>
      </c>
      <c r="AB64" s="9">
        <f t="shared" si="6"/>
        <v>3.6429999999999998</v>
      </c>
      <c r="AC64" s="9"/>
      <c r="AD64" s="9">
        <f t="shared" si="6"/>
        <v>0</v>
      </c>
      <c r="AE64" s="9">
        <f t="shared" si="6"/>
        <v>0</v>
      </c>
      <c r="AF64" s="9">
        <f t="shared" si="6"/>
        <v>0</v>
      </c>
      <c r="AG64" s="9"/>
      <c r="AH64" s="9"/>
      <c r="AI64" s="9">
        <f t="shared" si="6"/>
        <v>0</v>
      </c>
      <c r="AJ64" s="9">
        <f t="shared" si="6"/>
        <v>0</v>
      </c>
      <c r="AK64" s="9">
        <f t="shared" si="6"/>
        <v>0</v>
      </c>
      <c r="AL64" s="9"/>
      <c r="AM64" s="9">
        <f t="shared" si="6"/>
        <v>1475.126</v>
      </c>
      <c r="AN64" s="9">
        <f t="shared" si="6"/>
        <v>34.421999999999997</v>
      </c>
      <c r="AO64" s="9">
        <f t="shared" si="6"/>
        <v>1509.548</v>
      </c>
      <c r="AP64" s="9"/>
      <c r="AQ64" s="9"/>
      <c r="AR64" s="9">
        <f t="shared" si="6"/>
        <v>1467.1</v>
      </c>
      <c r="AS64" s="9">
        <f t="shared" si="6"/>
        <v>9.9749999999999996</v>
      </c>
      <c r="AT64" s="9">
        <f t="shared" si="6"/>
        <v>1477.075</v>
      </c>
      <c r="AU64" s="9"/>
      <c r="AV64" s="9">
        <f t="shared" si="6"/>
        <v>824.67700000000002</v>
      </c>
      <c r="AW64" s="9">
        <f t="shared" si="6"/>
        <v>19.244</v>
      </c>
      <c r="AX64" s="9">
        <f t="shared" si="6"/>
        <v>843.92100000000005</v>
      </c>
      <c r="AY64" s="9"/>
      <c r="AZ64" s="9"/>
      <c r="BA64" s="9">
        <f t="shared" si="6"/>
        <v>820.17499999999995</v>
      </c>
      <c r="BB64" s="9">
        <f t="shared" si="6"/>
        <v>5.577</v>
      </c>
      <c r="BC64" s="9">
        <f t="shared" si="6"/>
        <v>825.75199999999995</v>
      </c>
      <c r="BD64" s="9"/>
      <c r="BE64" s="9">
        <f t="shared" si="6"/>
        <v>650.44899999999996</v>
      </c>
      <c r="BF64" s="9">
        <f t="shared" si="6"/>
        <v>15.178000000000001</v>
      </c>
      <c r="BG64" s="9">
        <f t="shared" si="6"/>
        <v>665.62699999999995</v>
      </c>
      <c r="BH64" s="9"/>
      <c r="BI64" s="9"/>
      <c r="BJ64" s="9">
        <f t="shared" si="6"/>
        <v>646.92499999999995</v>
      </c>
      <c r="BK64" s="9">
        <f t="shared" si="6"/>
        <v>4.3979999999999997</v>
      </c>
      <c r="BL64" s="9">
        <f t="shared" si="6"/>
        <v>651.32299999999998</v>
      </c>
      <c r="BM64" s="9"/>
      <c r="BN64" s="9">
        <f t="shared" si="6"/>
        <v>0</v>
      </c>
      <c r="BO64" s="9">
        <f t="shared" si="6"/>
        <v>0</v>
      </c>
      <c r="BP64" s="9">
        <f t="shared" si="6"/>
        <v>0</v>
      </c>
      <c r="BQ64" s="9"/>
      <c r="BR64" s="9"/>
      <c r="BS64" s="9">
        <f t="shared" si="6"/>
        <v>0</v>
      </c>
      <c r="BT64" s="9">
        <f t="shared" si="6"/>
        <v>0</v>
      </c>
      <c r="BU64" s="9">
        <f t="shared" si="6"/>
        <v>0</v>
      </c>
      <c r="BV64" s="9"/>
      <c r="BW64" s="9">
        <f t="shared" si="6"/>
        <v>0</v>
      </c>
      <c r="BX64" s="9">
        <f t="shared" si="6"/>
        <v>0</v>
      </c>
      <c r="BY64" s="9">
        <f t="shared" si="6"/>
        <v>0</v>
      </c>
      <c r="BZ64" s="9"/>
      <c r="CA64" s="9"/>
      <c r="CB64" s="9">
        <f t="shared" si="6"/>
        <v>0</v>
      </c>
      <c r="CC64" s="9">
        <f t="shared" si="6"/>
        <v>0</v>
      </c>
      <c r="CD64" s="9">
        <f t="shared" si="6"/>
        <v>0</v>
      </c>
      <c r="CE64" s="9"/>
      <c r="CF64" s="9">
        <f t="shared" si="6"/>
        <v>0</v>
      </c>
      <c r="CG64" s="9">
        <f t="shared" si="6"/>
        <v>0</v>
      </c>
      <c r="CH64" s="9">
        <f t="shared" si="6"/>
        <v>0</v>
      </c>
      <c r="CI64" s="9"/>
      <c r="CJ64" s="9"/>
      <c r="CK64" s="9">
        <f t="shared" si="6"/>
        <v>0</v>
      </c>
      <c r="CL64" s="9">
        <f t="shared" si="6"/>
        <v>0</v>
      </c>
      <c r="CM64" s="9">
        <f t="shared" si="6"/>
        <v>0</v>
      </c>
      <c r="CN64" s="9"/>
      <c r="CO64" s="9">
        <f t="shared" si="6"/>
        <v>0</v>
      </c>
      <c r="CP64" s="9">
        <f t="shared" si="6"/>
        <v>0</v>
      </c>
      <c r="CQ64" s="9">
        <f t="shared" si="6"/>
        <v>0</v>
      </c>
      <c r="CR64" s="9"/>
      <c r="CS64" s="9"/>
      <c r="CT64" s="9">
        <f t="shared" ref="CT64:DW67" si="10">CT12/1000</f>
        <v>0</v>
      </c>
      <c r="CU64" s="9">
        <f t="shared" si="10"/>
        <v>0</v>
      </c>
      <c r="CV64" s="9">
        <f t="shared" ref="CV64:EF64" si="11">CV12/1000</f>
        <v>0</v>
      </c>
      <c r="CW64" s="9"/>
      <c r="CX64" s="9">
        <f t="shared" si="11"/>
        <v>0</v>
      </c>
      <c r="CY64" s="9">
        <f t="shared" si="11"/>
        <v>0</v>
      </c>
      <c r="CZ64" s="9">
        <f t="shared" si="11"/>
        <v>0</v>
      </c>
      <c r="DA64" s="9"/>
      <c r="DB64" s="9"/>
      <c r="DC64" s="9">
        <f t="shared" si="11"/>
        <v>0</v>
      </c>
      <c r="DD64" s="9">
        <f t="shared" si="11"/>
        <v>0</v>
      </c>
      <c r="DE64" s="9">
        <f t="shared" si="11"/>
        <v>0</v>
      </c>
      <c r="DF64" s="9"/>
      <c r="DG64" s="9">
        <f t="shared" si="11"/>
        <v>17231.991999999998</v>
      </c>
      <c r="DH64" s="9">
        <f t="shared" si="11"/>
        <v>352.58600000000001</v>
      </c>
      <c r="DI64" s="9">
        <f t="shared" si="11"/>
        <v>17594.157999999999</v>
      </c>
      <c r="DJ64" s="9"/>
      <c r="DK64" s="9"/>
      <c r="DL64" s="9">
        <f t="shared" si="11"/>
        <v>17124.37</v>
      </c>
      <c r="DM64" s="9">
        <f t="shared" si="11"/>
        <v>116.078</v>
      </c>
      <c r="DN64" s="9">
        <f t="shared" si="11"/>
        <v>17250.027999999998</v>
      </c>
      <c r="DO64" s="9"/>
      <c r="DP64" s="9">
        <f t="shared" si="11"/>
        <v>0</v>
      </c>
      <c r="DQ64" s="9">
        <f t="shared" si="11"/>
        <v>0</v>
      </c>
      <c r="DR64" s="9">
        <f t="shared" si="11"/>
        <v>0</v>
      </c>
      <c r="DS64" s="9"/>
      <c r="DT64" s="9"/>
      <c r="DU64" s="9">
        <f t="shared" si="11"/>
        <v>0</v>
      </c>
      <c r="DV64" s="9">
        <f t="shared" si="11"/>
        <v>0</v>
      </c>
      <c r="DW64" s="9">
        <f t="shared" si="11"/>
        <v>0</v>
      </c>
      <c r="DX64" s="9"/>
      <c r="DY64" s="9">
        <f t="shared" si="11"/>
        <v>2205.9560000000001</v>
      </c>
      <c r="DZ64" s="9">
        <f t="shared" si="11"/>
        <v>469.81900000000002</v>
      </c>
      <c r="EA64" s="9">
        <f t="shared" si="11"/>
        <v>2675.7750000000001</v>
      </c>
      <c r="EB64" s="9"/>
      <c r="EC64" s="9"/>
      <c r="ED64" s="9">
        <f t="shared" si="11"/>
        <v>2083.413</v>
      </c>
      <c r="EE64" s="9">
        <f t="shared" si="11"/>
        <v>127.379</v>
      </c>
      <c r="EF64" s="9">
        <f t="shared" si="11"/>
        <v>2210.7919999999999</v>
      </c>
      <c r="EG64" s="9"/>
    </row>
    <row r="65" spans="2:137" ht="15" customHeight="1">
      <c r="B65" s="7" t="s">
        <v>0</v>
      </c>
      <c r="C65" s="9">
        <f t="shared" ref="C65:CT68" si="12">C13/1000</f>
        <v>7042.5540000000001</v>
      </c>
      <c r="D65" s="9">
        <f t="shared" si="12"/>
        <v>63.345999999999997</v>
      </c>
      <c r="E65" s="9">
        <f t="shared" si="12"/>
        <v>7105.9</v>
      </c>
      <c r="F65" s="9"/>
      <c r="G65" s="9"/>
      <c r="H65" s="9">
        <f t="shared" si="12"/>
        <v>7019.3620000000001</v>
      </c>
      <c r="I65" s="9">
        <f t="shared" si="12"/>
        <v>29.638000000000002</v>
      </c>
      <c r="J65" s="9">
        <f t="shared" si="12"/>
        <v>7049</v>
      </c>
      <c r="K65" s="9"/>
      <c r="L65" s="9">
        <f t="shared" si="12"/>
        <v>7042.5540000000001</v>
      </c>
      <c r="M65" s="9">
        <f t="shared" si="12"/>
        <v>63.345999999999997</v>
      </c>
      <c r="N65" s="9">
        <f t="shared" si="12"/>
        <v>7105.9</v>
      </c>
      <c r="O65" s="9"/>
      <c r="P65" s="9"/>
      <c r="Q65" s="9">
        <f t="shared" si="12"/>
        <v>7019.3620000000001</v>
      </c>
      <c r="R65" s="9">
        <f t="shared" si="12"/>
        <v>29.638000000000002</v>
      </c>
      <c r="S65" s="9">
        <f t="shared" si="12"/>
        <v>7049</v>
      </c>
      <c r="T65" s="9"/>
      <c r="U65" s="9">
        <f t="shared" si="12"/>
        <v>16.875</v>
      </c>
      <c r="V65" s="9">
        <f t="shared" si="12"/>
        <v>5.0199999999999996</v>
      </c>
      <c r="W65" s="9">
        <f t="shared" si="12"/>
        <v>21.895</v>
      </c>
      <c r="X65" s="9"/>
      <c r="Y65" s="9"/>
      <c r="Z65" s="9">
        <f t="shared" si="12"/>
        <v>16.875</v>
      </c>
      <c r="AA65" s="9">
        <f t="shared" si="12"/>
        <v>5.0199999999999996</v>
      </c>
      <c r="AB65" s="9">
        <f t="shared" si="12"/>
        <v>21.895</v>
      </c>
      <c r="AC65" s="9"/>
      <c r="AD65" s="9">
        <f t="shared" si="12"/>
        <v>1059.8499999999999</v>
      </c>
      <c r="AE65" s="9">
        <f t="shared" si="12"/>
        <v>3.1280000000000001</v>
      </c>
      <c r="AF65" s="9">
        <f t="shared" si="12"/>
        <v>1062.9780000000001</v>
      </c>
      <c r="AG65" s="9"/>
      <c r="AH65" s="9"/>
      <c r="AI65" s="9">
        <f t="shared" si="12"/>
        <v>1057.7280000000001</v>
      </c>
      <c r="AJ65" s="9">
        <f t="shared" si="12"/>
        <v>1.9259999999999999</v>
      </c>
      <c r="AK65" s="9">
        <f t="shared" si="12"/>
        <v>1059.654</v>
      </c>
      <c r="AL65" s="9"/>
      <c r="AM65" s="9">
        <f t="shared" si="12"/>
        <v>5965.8289999999997</v>
      </c>
      <c r="AN65" s="9">
        <f t="shared" si="12"/>
        <v>55.198</v>
      </c>
      <c r="AO65" s="9">
        <f t="shared" si="12"/>
        <v>6021.027</v>
      </c>
      <c r="AP65" s="9"/>
      <c r="AQ65" s="9"/>
      <c r="AR65" s="9">
        <f t="shared" si="12"/>
        <v>5944.759</v>
      </c>
      <c r="AS65" s="9">
        <f t="shared" si="12"/>
        <v>22.692</v>
      </c>
      <c r="AT65" s="9">
        <f t="shared" si="12"/>
        <v>5967.451</v>
      </c>
      <c r="AU65" s="9"/>
      <c r="AV65" s="9">
        <f t="shared" si="12"/>
        <v>2933.0740000000001</v>
      </c>
      <c r="AW65" s="9">
        <f t="shared" si="12"/>
        <v>27.707000000000001</v>
      </c>
      <c r="AX65" s="9">
        <f t="shared" si="12"/>
        <v>2960.7809999999999</v>
      </c>
      <c r="AY65" s="9"/>
      <c r="AZ65" s="9"/>
      <c r="BA65" s="9">
        <f t="shared" si="12"/>
        <v>2922.7159999999999</v>
      </c>
      <c r="BB65" s="9">
        <f t="shared" si="12"/>
        <v>11.39</v>
      </c>
      <c r="BC65" s="9">
        <f t="shared" si="12"/>
        <v>2934.1060000000002</v>
      </c>
      <c r="BD65" s="9"/>
      <c r="BE65" s="9">
        <f t="shared" si="12"/>
        <v>3032.7550000000001</v>
      </c>
      <c r="BF65" s="9">
        <f t="shared" si="12"/>
        <v>27.491</v>
      </c>
      <c r="BG65" s="9">
        <f t="shared" si="12"/>
        <v>3060.2460000000001</v>
      </c>
      <c r="BH65" s="9"/>
      <c r="BI65" s="9"/>
      <c r="BJ65" s="9">
        <f t="shared" si="12"/>
        <v>3022.0430000000001</v>
      </c>
      <c r="BK65" s="9">
        <f t="shared" si="12"/>
        <v>11.302</v>
      </c>
      <c r="BL65" s="9">
        <f t="shared" si="12"/>
        <v>3033.3449999999998</v>
      </c>
      <c r="BM65" s="9"/>
      <c r="BN65" s="9">
        <f t="shared" si="12"/>
        <v>0</v>
      </c>
      <c r="BO65" s="9">
        <f t="shared" si="12"/>
        <v>0</v>
      </c>
      <c r="BP65" s="9">
        <f t="shared" si="12"/>
        <v>0</v>
      </c>
      <c r="BQ65" s="9"/>
      <c r="BR65" s="9"/>
      <c r="BS65" s="9">
        <f t="shared" si="12"/>
        <v>0</v>
      </c>
      <c r="BT65" s="9">
        <f t="shared" si="12"/>
        <v>0</v>
      </c>
      <c r="BU65" s="9">
        <f t="shared" si="12"/>
        <v>0</v>
      </c>
      <c r="BV65" s="9"/>
      <c r="BW65" s="9">
        <f t="shared" si="12"/>
        <v>0</v>
      </c>
      <c r="BX65" s="9">
        <f t="shared" si="12"/>
        <v>0</v>
      </c>
      <c r="BY65" s="9">
        <f t="shared" si="12"/>
        <v>0</v>
      </c>
      <c r="BZ65" s="9"/>
      <c r="CA65" s="9"/>
      <c r="CB65" s="9">
        <f t="shared" si="12"/>
        <v>0</v>
      </c>
      <c r="CC65" s="9">
        <f t="shared" si="12"/>
        <v>0</v>
      </c>
      <c r="CD65" s="9">
        <f t="shared" si="12"/>
        <v>0</v>
      </c>
      <c r="CE65" s="9"/>
      <c r="CF65" s="9">
        <f t="shared" si="12"/>
        <v>0</v>
      </c>
      <c r="CG65" s="9">
        <f t="shared" si="12"/>
        <v>0</v>
      </c>
      <c r="CH65" s="9">
        <f t="shared" si="12"/>
        <v>0</v>
      </c>
      <c r="CI65" s="9"/>
      <c r="CJ65" s="9"/>
      <c r="CK65" s="9">
        <f t="shared" si="12"/>
        <v>0</v>
      </c>
      <c r="CL65" s="9">
        <f t="shared" si="12"/>
        <v>0</v>
      </c>
      <c r="CM65" s="9">
        <f t="shared" si="12"/>
        <v>0</v>
      </c>
      <c r="CN65" s="9"/>
      <c r="CO65" s="9">
        <f t="shared" si="12"/>
        <v>0</v>
      </c>
      <c r="CP65" s="9">
        <f t="shared" si="12"/>
        <v>0</v>
      </c>
      <c r="CQ65" s="9">
        <f t="shared" si="12"/>
        <v>0</v>
      </c>
      <c r="CR65" s="9"/>
      <c r="CS65" s="9"/>
      <c r="CT65" s="9">
        <f t="shared" si="12"/>
        <v>0</v>
      </c>
      <c r="CU65" s="9">
        <f t="shared" si="10"/>
        <v>0</v>
      </c>
      <c r="CV65" s="9">
        <f t="shared" si="10"/>
        <v>0</v>
      </c>
      <c r="CW65" s="9"/>
      <c r="CX65" s="9">
        <f t="shared" si="10"/>
        <v>0</v>
      </c>
      <c r="CY65" s="9">
        <f t="shared" si="10"/>
        <v>0</v>
      </c>
      <c r="CZ65" s="9">
        <f t="shared" si="10"/>
        <v>0</v>
      </c>
      <c r="DA65" s="9"/>
      <c r="DB65" s="9"/>
      <c r="DC65" s="9">
        <f t="shared" si="10"/>
        <v>0</v>
      </c>
      <c r="DD65" s="9">
        <f t="shared" si="10"/>
        <v>0</v>
      </c>
      <c r="DE65" s="9">
        <f t="shared" si="10"/>
        <v>0</v>
      </c>
      <c r="DF65" s="9"/>
      <c r="DG65" s="9">
        <f t="shared" si="10"/>
        <v>70511.013000000006</v>
      </c>
      <c r="DH65" s="9">
        <f t="shared" si="10"/>
        <v>789.11300000000006</v>
      </c>
      <c r="DI65" s="9">
        <f t="shared" si="10"/>
        <v>71319.914000000004</v>
      </c>
      <c r="DJ65" s="9"/>
      <c r="DK65" s="9"/>
      <c r="DL65" s="9">
        <f t="shared" si="10"/>
        <v>70220.278000000006</v>
      </c>
      <c r="DM65" s="9">
        <f t="shared" si="10"/>
        <v>299.68</v>
      </c>
      <c r="DN65" s="9">
        <f t="shared" si="10"/>
        <v>70539.745999999999</v>
      </c>
      <c r="DO65" s="9"/>
      <c r="DP65" s="9">
        <f t="shared" si="10"/>
        <v>0</v>
      </c>
      <c r="DQ65" s="9">
        <f t="shared" si="10"/>
        <v>0</v>
      </c>
      <c r="DR65" s="9">
        <f t="shared" si="10"/>
        <v>0</v>
      </c>
      <c r="DS65" s="9"/>
      <c r="DT65" s="9"/>
      <c r="DU65" s="9">
        <f t="shared" si="10"/>
        <v>0</v>
      </c>
      <c r="DV65" s="9">
        <f t="shared" si="10"/>
        <v>0</v>
      </c>
      <c r="DW65" s="9">
        <f t="shared" si="10"/>
        <v>0</v>
      </c>
      <c r="DX65" s="9"/>
      <c r="DY65" s="9">
        <f t="shared" ref="DY65:EF67" si="13">DY13/1000</f>
        <v>7072.2479999999996</v>
      </c>
      <c r="DZ65" s="9">
        <f t="shared" si="13"/>
        <v>2439.712</v>
      </c>
      <c r="EA65" s="9">
        <f t="shared" si="13"/>
        <v>9511.9599999999991</v>
      </c>
      <c r="EB65" s="9"/>
      <c r="EC65" s="9"/>
      <c r="ED65" s="9">
        <f t="shared" si="13"/>
        <v>6527.53</v>
      </c>
      <c r="EE65" s="9">
        <f t="shared" si="13"/>
        <v>462.13299999999998</v>
      </c>
      <c r="EF65" s="9">
        <f t="shared" si="13"/>
        <v>6989.6629999999996</v>
      </c>
      <c r="EG65" s="9"/>
    </row>
    <row r="66" spans="2:137" ht="15" customHeight="1">
      <c r="B66" s="7" t="s">
        <v>22</v>
      </c>
      <c r="C66" s="9">
        <f t="shared" si="12"/>
        <v>993.14700000000005</v>
      </c>
      <c r="D66" s="9">
        <f t="shared" si="12"/>
        <v>11.976000000000001</v>
      </c>
      <c r="E66" s="9">
        <f t="shared" si="12"/>
        <v>1005.123</v>
      </c>
      <c r="F66" s="9"/>
      <c r="G66" s="9"/>
      <c r="H66" s="9">
        <f t="shared" si="12"/>
        <v>987.89499999999998</v>
      </c>
      <c r="I66" s="9">
        <f t="shared" si="12"/>
        <v>4.8040000000000003</v>
      </c>
      <c r="J66" s="9">
        <f t="shared" si="12"/>
        <v>992.69899999999996</v>
      </c>
      <c r="K66" s="9"/>
      <c r="L66" s="9">
        <f t="shared" si="12"/>
        <v>993.14700000000005</v>
      </c>
      <c r="M66" s="9">
        <f t="shared" si="12"/>
        <v>11.976000000000001</v>
      </c>
      <c r="N66" s="9">
        <f t="shared" si="12"/>
        <v>1005.123</v>
      </c>
      <c r="O66" s="9"/>
      <c r="P66" s="9"/>
      <c r="Q66" s="9">
        <f t="shared" si="12"/>
        <v>987.89499999999998</v>
      </c>
      <c r="R66" s="9">
        <f t="shared" si="12"/>
        <v>4.8040000000000003</v>
      </c>
      <c r="S66" s="9">
        <f t="shared" si="12"/>
        <v>992.69899999999996</v>
      </c>
      <c r="T66" s="9"/>
      <c r="U66" s="9">
        <f t="shared" si="12"/>
        <v>0</v>
      </c>
      <c r="V66" s="9">
        <f t="shared" si="12"/>
        <v>0</v>
      </c>
      <c r="W66" s="9">
        <f t="shared" si="12"/>
        <v>0</v>
      </c>
      <c r="X66" s="9"/>
      <c r="Y66" s="9"/>
      <c r="Z66" s="9">
        <f t="shared" si="12"/>
        <v>0</v>
      </c>
      <c r="AA66" s="9">
        <f t="shared" si="12"/>
        <v>0</v>
      </c>
      <c r="AB66" s="9">
        <f t="shared" si="12"/>
        <v>0</v>
      </c>
      <c r="AC66" s="9"/>
      <c r="AD66" s="9">
        <f t="shared" si="12"/>
        <v>0</v>
      </c>
      <c r="AE66" s="9">
        <f t="shared" si="12"/>
        <v>0</v>
      </c>
      <c r="AF66" s="9">
        <f t="shared" si="12"/>
        <v>0</v>
      </c>
      <c r="AG66" s="9"/>
      <c r="AH66" s="9"/>
      <c r="AI66" s="9">
        <f t="shared" si="12"/>
        <v>0</v>
      </c>
      <c r="AJ66" s="9">
        <f t="shared" si="12"/>
        <v>0</v>
      </c>
      <c r="AK66" s="9">
        <f t="shared" si="12"/>
        <v>0</v>
      </c>
      <c r="AL66" s="9"/>
      <c r="AM66" s="9">
        <f t="shared" si="12"/>
        <v>993.14700000000005</v>
      </c>
      <c r="AN66" s="9">
        <f t="shared" si="12"/>
        <v>11.976000000000001</v>
      </c>
      <c r="AO66" s="9">
        <f t="shared" si="12"/>
        <v>1005.123</v>
      </c>
      <c r="AP66" s="9"/>
      <c r="AQ66" s="9"/>
      <c r="AR66" s="9">
        <f t="shared" si="12"/>
        <v>987.89499999999998</v>
      </c>
      <c r="AS66" s="9">
        <f t="shared" si="12"/>
        <v>4.8040000000000003</v>
      </c>
      <c r="AT66" s="9">
        <f t="shared" si="12"/>
        <v>992.69899999999996</v>
      </c>
      <c r="AU66" s="9"/>
      <c r="AV66" s="9">
        <f t="shared" si="12"/>
        <v>519.87300000000005</v>
      </c>
      <c r="AW66" s="9">
        <f t="shared" si="12"/>
        <v>6.2690000000000001</v>
      </c>
      <c r="AX66" s="9">
        <f t="shared" si="12"/>
        <v>526.14200000000005</v>
      </c>
      <c r="AY66" s="9"/>
      <c r="AZ66" s="9"/>
      <c r="BA66" s="9">
        <f t="shared" si="12"/>
        <v>517.12400000000002</v>
      </c>
      <c r="BB66" s="9">
        <f t="shared" si="12"/>
        <v>2.5150000000000001</v>
      </c>
      <c r="BC66" s="9">
        <f t="shared" si="12"/>
        <v>519.63900000000001</v>
      </c>
      <c r="BD66" s="9"/>
      <c r="BE66" s="9">
        <f t="shared" si="12"/>
        <v>473.274</v>
      </c>
      <c r="BF66" s="9">
        <f t="shared" si="12"/>
        <v>5.7069999999999999</v>
      </c>
      <c r="BG66" s="9">
        <f t="shared" si="12"/>
        <v>478.98099999999999</v>
      </c>
      <c r="BH66" s="9"/>
      <c r="BI66" s="9"/>
      <c r="BJ66" s="9">
        <f t="shared" si="12"/>
        <v>470.77100000000002</v>
      </c>
      <c r="BK66" s="9">
        <f t="shared" si="12"/>
        <v>2.2890000000000001</v>
      </c>
      <c r="BL66" s="9">
        <f t="shared" si="12"/>
        <v>473.06</v>
      </c>
      <c r="BM66" s="9"/>
      <c r="BN66" s="9">
        <f t="shared" si="12"/>
        <v>0</v>
      </c>
      <c r="BO66" s="9">
        <f t="shared" si="12"/>
        <v>0</v>
      </c>
      <c r="BP66" s="9">
        <f t="shared" si="12"/>
        <v>0</v>
      </c>
      <c r="BQ66" s="9"/>
      <c r="BR66" s="9"/>
      <c r="BS66" s="9">
        <f t="shared" si="12"/>
        <v>0</v>
      </c>
      <c r="BT66" s="9">
        <f t="shared" si="12"/>
        <v>0</v>
      </c>
      <c r="BU66" s="9">
        <f t="shared" si="12"/>
        <v>0</v>
      </c>
      <c r="BV66" s="9"/>
      <c r="BW66" s="9">
        <f t="shared" si="12"/>
        <v>0</v>
      </c>
      <c r="BX66" s="9">
        <f t="shared" si="12"/>
        <v>0</v>
      </c>
      <c r="BY66" s="9">
        <f t="shared" si="12"/>
        <v>0</v>
      </c>
      <c r="BZ66" s="9"/>
      <c r="CA66" s="9"/>
      <c r="CB66" s="9">
        <f t="shared" si="12"/>
        <v>0</v>
      </c>
      <c r="CC66" s="9">
        <f t="shared" si="12"/>
        <v>0</v>
      </c>
      <c r="CD66" s="9">
        <f t="shared" si="12"/>
        <v>0</v>
      </c>
      <c r="CE66" s="9"/>
      <c r="CF66" s="9">
        <f t="shared" si="12"/>
        <v>0</v>
      </c>
      <c r="CG66" s="9">
        <f t="shared" si="12"/>
        <v>0</v>
      </c>
      <c r="CH66" s="9">
        <f t="shared" si="12"/>
        <v>0</v>
      </c>
      <c r="CI66" s="9"/>
      <c r="CJ66" s="9"/>
      <c r="CK66" s="9">
        <f t="shared" si="12"/>
        <v>0</v>
      </c>
      <c r="CL66" s="9">
        <f t="shared" si="12"/>
        <v>0</v>
      </c>
      <c r="CM66" s="9">
        <f t="shared" si="12"/>
        <v>0</v>
      </c>
      <c r="CN66" s="9"/>
      <c r="CO66" s="9">
        <f t="shared" si="12"/>
        <v>0</v>
      </c>
      <c r="CP66" s="9">
        <f t="shared" si="12"/>
        <v>0</v>
      </c>
      <c r="CQ66" s="9">
        <f t="shared" si="12"/>
        <v>0</v>
      </c>
      <c r="CR66" s="9"/>
      <c r="CS66" s="9"/>
      <c r="CT66" s="9">
        <f t="shared" si="12"/>
        <v>0</v>
      </c>
      <c r="CU66" s="9">
        <f t="shared" si="10"/>
        <v>0</v>
      </c>
      <c r="CV66" s="9">
        <f t="shared" si="10"/>
        <v>0</v>
      </c>
      <c r="CW66" s="9"/>
      <c r="CX66" s="9">
        <f t="shared" si="10"/>
        <v>0</v>
      </c>
      <c r="CY66" s="9">
        <f t="shared" si="10"/>
        <v>0</v>
      </c>
      <c r="CZ66" s="9">
        <f t="shared" si="10"/>
        <v>0</v>
      </c>
      <c r="DA66" s="9"/>
      <c r="DB66" s="9"/>
      <c r="DC66" s="9">
        <f t="shared" si="10"/>
        <v>0</v>
      </c>
      <c r="DD66" s="9">
        <f t="shared" si="10"/>
        <v>0</v>
      </c>
      <c r="DE66" s="9">
        <f t="shared" si="10"/>
        <v>0</v>
      </c>
      <c r="DF66" s="9"/>
      <c r="DG66" s="9">
        <f t="shared" si="10"/>
        <v>11943.502</v>
      </c>
      <c r="DH66" s="9">
        <f t="shared" si="10"/>
        <v>163.92699999999999</v>
      </c>
      <c r="DI66" s="9">
        <f t="shared" si="10"/>
        <v>12114.124</v>
      </c>
      <c r="DJ66" s="9"/>
      <c r="DK66" s="9"/>
      <c r="DL66" s="9">
        <f t="shared" si="10"/>
        <v>11812.871999999999</v>
      </c>
      <c r="DM66" s="9">
        <f t="shared" si="10"/>
        <v>68.48</v>
      </c>
      <c r="DN66" s="9">
        <f t="shared" si="10"/>
        <v>11888.047</v>
      </c>
      <c r="DO66" s="9"/>
      <c r="DP66" s="9">
        <f t="shared" si="10"/>
        <v>0</v>
      </c>
      <c r="DQ66" s="9">
        <f t="shared" si="10"/>
        <v>0</v>
      </c>
      <c r="DR66" s="9">
        <f t="shared" si="10"/>
        <v>0</v>
      </c>
      <c r="DS66" s="9"/>
      <c r="DT66" s="9"/>
      <c r="DU66" s="9">
        <f t="shared" si="10"/>
        <v>0</v>
      </c>
      <c r="DV66" s="9">
        <f t="shared" si="10"/>
        <v>0</v>
      </c>
      <c r="DW66" s="9">
        <f t="shared" si="10"/>
        <v>0</v>
      </c>
      <c r="DX66" s="9"/>
      <c r="DY66" s="9">
        <f t="shared" si="13"/>
        <v>1456.046</v>
      </c>
      <c r="DZ66" s="9">
        <f t="shared" si="13"/>
        <v>236.06899999999999</v>
      </c>
      <c r="EA66" s="9">
        <f t="shared" si="13"/>
        <v>1692.115</v>
      </c>
      <c r="EB66" s="9"/>
      <c r="EC66" s="9"/>
      <c r="ED66" s="9">
        <f t="shared" si="13"/>
        <v>1353.712</v>
      </c>
      <c r="EE66" s="9">
        <f t="shared" si="13"/>
        <v>95.822999999999993</v>
      </c>
      <c r="EF66" s="9">
        <f t="shared" si="13"/>
        <v>1449.5350000000001</v>
      </c>
      <c r="EG66" s="9"/>
    </row>
    <row r="67" spans="2:137" ht="15" customHeight="1">
      <c r="B67" s="7" t="s">
        <v>9</v>
      </c>
      <c r="C67" s="9">
        <f t="shared" si="12"/>
        <v>5272.9889999999996</v>
      </c>
      <c r="D67" s="9">
        <f t="shared" si="12"/>
        <v>12.957000000000001</v>
      </c>
      <c r="E67" s="9">
        <f t="shared" si="12"/>
        <v>5285.9459999999999</v>
      </c>
      <c r="F67" s="9"/>
      <c r="G67" s="9"/>
      <c r="H67" s="9">
        <f t="shared" si="12"/>
        <v>5266.1040000000003</v>
      </c>
      <c r="I67" s="9">
        <f t="shared" si="12"/>
        <v>6.3289999999999997</v>
      </c>
      <c r="J67" s="9">
        <f t="shared" si="12"/>
        <v>5272.433</v>
      </c>
      <c r="K67" s="9"/>
      <c r="L67" s="9">
        <f t="shared" si="12"/>
        <v>5272.9889999999996</v>
      </c>
      <c r="M67" s="9">
        <f t="shared" si="12"/>
        <v>12.957000000000001</v>
      </c>
      <c r="N67" s="9">
        <f t="shared" si="12"/>
        <v>5285.9459999999999</v>
      </c>
      <c r="O67" s="9"/>
      <c r="P67" s="9"/>
      <c r="Q67" s="9">
        <f t="shared" si="12"/>
        <v>5266.1040000000003</v>
      </c>
      <c r="R67" s="9">
        <f t="shared" si="12"/>
        <v>6.3289999999999997</v>
      </c>
      <c r="S67" s="9">
        <f t="shared" si="12"/>
        <v>5272.433</v>
      </c>
      <c r="T67" s="9"/>
      <c r="U67" s="9">
        <f t="shared" si="12"/>
        <v>22.577000000000002</v>
      </c>
      <c r="V67" s="9">
        <f t="shared" si="12"/>
        <v>0</v>
      </c>
      <c r="W67" s="9">
        <f t="shared" si="12"/>
        <v>22.577000000000002</v>
      </c>
      <c r="X67" s="9"/>
      <c r="Y67" s="9"/>
      <c r="Z67" s="9">
        <f t="shared" si="12"/>
        <v>22.577000000000002</v>
      </c>
      <c r="AA67" s="9">
        <f t="shared" si="12"/>
        <v>0</v>
      </c>
      <c r="AB67" s="9">
        <f t="shared" si="12"/>
        <v>22.577000000000002</v>
      </c>
      <c r="AC67" s="9"/>
      <c r="AD67" s="9">
        <f t="shared" si="12"/>
        <v>1144.394</v>
      </c>
      <c r="AE67" s="9">
        <f t="shared" si="12"/>
        <v>1.43</v>
      </c>
      <c r="AF67" s="9">
        <f t="shared" si="12"/>
        <v>1145.8240000000001</v>
      </c>
      <c r="AG67" s="9"/>
      <c r="AH67" s="9"/>
      <c r="AI67" s="9">
        <f t="shared" si="12"/>
        <v>1143.0740000000001</v>
      </c>
      <c r="AJ67" s="9">
        <f t="shared" si="12"/>
        <v>0.40100000000000002</v>
      </c>
      <c r="AK67" s="9">
        <f t="shared" si="12"/>
        <v>1143.4749999999999</v>
      </c>
      <c r="AL67" s="9"/>
      <c r="AM67" s="9">
        <f t="shared" si="12"/>
        <v>4106.018</v>
      </c>
      <c r="AN67" s="9">
        <f t="shared" si="12"/>
        <v>11.526999999999999</v>
      </c>
      <c r="AO67" s="9">
        <f t="shared" si="12"/>
        <v>4117.5450000000001</v>
      </c>
      <c r="AP67" s="9"/>
      <c r="AQ67" s="9"/>
      <c r="AR67" s="9">
        <f t="shared" si="12"/>
        <v>4100.4530000000004</v>
      </c>
      <c r="AS67" s="9">
        <f t="shared" si="12"/>
        <v>5.9279999999999999</v>
      </c>
      <c r="AT67" s="9">
        <f t="shared" si="12"/>
        <v>4106.3810000000003</v>
      </c>
      <c r="AU67" s="9"/>
      <c r="AV67" s="9">
        <f t="shared" si="12"/>
        <v>2178.886</v>
      </c>
      <c r="AW67" s="9">
        <f t="shared" si="12"/>
        <v>6.117</v>
      </c>
      <c r="AX67" s="9">
        <f t="shared" si="12"/>
        <v>2185.0030000000002</v>
      </c>
      <c r="AY67" s="9"/>
      <c r="AZ67" s="9"/>
      <c r="BA67" s="9">
        <f t="shared" si="12"/>
        <v>2175.933</v>
      </c>
      <c r="BB67" s="9">
        <f t="shared" si="12"/>
        <v>3.1459999999999999</v>
      </c>
      <c r="BC67" s="9">
        <f t="shared" si="12"/>
        <v>2179.0790000000002</v>
      </c>
      <c r="BD67" s="9"/>
      <c r="BE67" s="9">
        <f t="shared" si="12"/>
        <v>1927.1320000000001</v>
      </c>
      <c r="BF67" s="9">
        <f t="shared" si="12"/>
        <v>5.41</v>
      </c>
      <c r="BG67" s="9">
        <f t="shared" si="12"/>
        <v>1932.5419999999999</v>
      </c>
      <c r="BH67" s="9"/>
      <c r="BI67" s="9"/>
      <c r="BJ67" s="9">
        <f t="shared" si="12"/>
        <v>1924.52</v>
      </c>
      <c r="BK67" s="9">
        <f t="shared" si="12"/>
        <v>2.782</v>
      </c>
      <c r="BL67" s="9">
        <f t="shared" si="12"/>
        <v>1927.3019999999999</v>
      </c>
      <c r="BM67" s="9"/>
      <c r="BN67" s="9">
        <f t="shared" si="12"/>
        <v>0</v>
      </c>
      <c r="BO67" s="9">
        <f t="shared" si="12"/>
        <v>0</v>
      </c>
      <c r="BP67" s="9">
        <f t="shared" si="12"/>
        <v>0</v>
      </c>
      <c r="BQ67" s="9"/>
      <c r="BR67" s="9"/>
      <c r="BS67" s="9">
        <f t="shared" si="12"/>
        <v>0</v>
      </c>
      <c r="BT67" s="9">
        <f t="shared" si="12"/>
        <v>0</v>
      </c>
      <c r="BU67" s="9">
        <f t="shared" si="12"/>
        <v>0</v>
      </c>
      <c r="BV67" s="9"/>
      <c r="BW67" s="9">
        <f t="shared" si="12"/>
        <v>0</v>
      </c>
      <c r="BX67" s="9">
        <f t="shared" si="12"/>
        <v>0</v>
      </c>
      <c r="BY67" s="9">
        <f t="shared" si="12"/>
        <v>0</v>
      </c>
      <c r="BZ67" s="9"/>
      <c r="CA67" s="9"/>
      <c r="CB67" s="9">
        <f t="shared" si="12"/>
        <v>0</v>
      </c>
      <c r="CC67" s="9">
        <f t="shared" si="12"/>
        <v>0</v>
      </c>
      <c r="CD67" s="9">
        <f t="shared" si="12"/>
        <v>0</v>
      </c>
      <c r="CE67" s="9"/>
      <c r="CF67" s="9">
        <f t="shared" si="12"/>
        <v>0</v>
      </c>
      <c r="CG67" s="9">
        <f t="shared" si="12"/>
        <v>0</v>
      </c>
      <c r="CH67" s="9">
        <f t="shared" si="12"/>
        <v>0</v>
      </c>
      <c r="CI67" s="9"/>
      <c r="CJ67" s="9"/>
      <c r="CK67" s="9">
        <f t="shared" si="12"/>
        <v>0</v>
      </c>
      <c r="CL67" s="9">
        <f t="shared" si="12"/>
        <v>0</v>
      </c>
      <c r="CM67" s="9">
        <f t="shared" si="12"/>
        <v>0</v>
      </c>
      <c r="CN67" s="9"/>
      <c r="CO67" s="9">
        <f t="shared" si="12"/>
        <v>0</v>
      </c>
      <c r="CP67" s="9">
        <f t="shared" si="12"/>
        <v>0</v>
      </c>
      <c r="CQ67" s="9">
        <f t="shared" si="12"/>
        <v>0</v>
      </c>
      <c r="CR67" s="9"/>
      <c r="CS67" s="9"/>
      <c r="CT67" s="9">
        <f t="shared" si="12"/>
        <v>0</v>
      </c>
      <c r="CU67" s="9">
        <f t="shared" si="10"/>
        <v>0</v>
      </c>
      <c r="CV67" s="9">
        <f t="shared" si="10"/>
        <v>0</v>
      </c>
      <c r="CW67" s="9"/>
      <c r="CX67" s="9">
        <f t="shared" si="10"/>
        <v>0</v>
      </c>
      <c r="CY67" s="9">
        <f t="shared" si="10"/>
        <v>0</v>
      </c>
      <c r="CZ67" s="9">
        <f t="shared" si="10"/>
        <v>0</v>
      </c>
      <c r="DA67" s="9"/>
      <c r="DB67" s="9"/>
      <c r="DC67" s="9">
        <f t="shared" si="10"/>
        <v>0</v>
      </c>
      <c r="DD67" s="9">
        <f t="shared" si="10"/>
        <v>0</v>
      </c>
      <c r="DE67" s="9">
        <f t="shared" si="10"/>
        <v>0</v>
      </c>
      <c r="DF67" s="9"/>
      <c r="DG67" s="9">
        <f t="shared" si="10"/>
        <v>51412.027000000002</v>
      </c>
      <c r="DH67" s="9">
        <f t="shared" si="10"/>
        <v>240.99700000000001</v>
      </c>
      <c r="DI67" s="9">
        <f t="shared" si="10"/>
        <v>51679.606</v>
      </c>
      <c r="DJ67" s="9"/>
      <c r="DK67" s="9"/>
      <c r="DL67" s="9">
        <f t="shared" si="10"/>
        <v>51253.855000000003</v>
      </c>
      <c r="DM67" s="9">
        <f t="shared" si="10"/>
        <v>130.268</v>
      </c>
      <c r="DN67" s="9">
        <f t="shared" si="10"/>
        <v>51410.705000000002</v>
      </c>
      <c r="DO67" s="9"/>
      <c r="DP67" s="9">
        <f t="shared" si="10"/>
        <v>0</v>
      </c>
      <c r="DQ67" s="9">
        <f t="shared" si="10"/>
        <v>0</v>
      </c>
      <c r="DR67" s="9">
        <f t="shared" si="10"/>
        <v>0</v>
      </c>
      <c r="DS67" s="9"/>
      <c r="DT67" s="9"/>
      <c r="DU67" s="9">
        <f t="shared" si="10"/>
        <v>0</v>
      </c>
      <c r="DV67" s="9">
        <f t="shared" si="10"/>
        <v>0</v>
      </c>
      <c r="DW67" s="9">
        <f t="shared" si="10"/>
        <v>0</v>
      </c>
      <c r="DX67" s="9"/>
      <c r="DY67" s="9">
        <f t="shared" si="13"/>
        <v>7087.4210000000003</v>
      </c>
      <c r="DZ67" s="9">
        <f t="shared" si="13"/>
        <v>671.7</v>
      </c>
      <c r="EA67" s="9">
        <f t="shared" si="13"/>
        <v>7759.1210000000001</v>
      </c>
      <c r="EB67" s="9"/>
      <c r="EC67" s="9"/>
      <c r="ED67" s="9">
        <f t="shared" si="13"/>
        <v>6726.7169999999996</v>
      </c>
      <c r="EE67" s="9">
        <f t="shared" si="13"/>
        <v>224.846</v>
      </c>
      <c r="EF67" s="9">
        <f t="shared" si="13"/>
        <v>6951.5630000000001</v>
      </c>
      <c r="EG67" s="9"/>
    </row>
    <row r="68" spans="2:137" ht="15" customHeight="1">
      <c r="B68" s="7" t="s">
        <v>5</v>
      </c>
      <c r="C68" s="9">
        <f t="shared" si="12"/>
        <v>871.827</v>
      </c>
      <c r="D68" s="9">
        <f t="shared" si="12"/>
        <v>13.959</v>
      </c>
      <c r="E68" s="9">
        <f t="shared" si="12"/>
        <v>885.78599999999994</v>
      </c>
      <c r="F68" s="9"/>
      <c r="G68" s="9"/>
      <c r="H68" s="9">
        <f t="shared" si="12"/>
        <v>867.64800000000002</v>
      </c>
      <c r="I68" s="9">
        <f t="shared" si="12"/>
        <v>5.4870000000000001</v>
      </c>
      <c r="J68" s="9">
        <f t="shared" si="12"/>
        <v>873.13499999999999</v>
      </c>
      <c r="K68" s="9"/>
      <c r="L68" s="9">
        <f t="shared" si="12"/>
        <v>871.827</v>
      </c>
      <c r="M68" s="9">
        <f t="shared" si="12"/>
        <v>13.959</v>
      </c>
      <c r="N68" s="9">
        <f t="shared" si="12"/>
        <v>885.78599999999994</v>
      </c>
      <c r="O68" s="9"/>
      <c r="P68" s="9"/>
      <c r="Q68" s="9">
        <f t="shared" si="12"/>
        <v>867.64800000000002</v>
      </c>
      <c r="R68" s="9">
        <f t="shared" si="12"/>
        <v>5.4870000000000001</v>
      </c>
      <c r="S68" s="9">
        <f t="shared" si="12"/>
        <v>873.13499999999999</v>
      </c>
      <c r="T68" s="9"/>
      <c r="U68" s="9">
        <f t="shared" si="12"/>
        <v>1.2430000000000001</v>
      </c>
      <c r="V68" s="9">
        <f t="shared" si="12"/>
        <v>0</v>
      </c>
      <c r="W68" s="9">
        <f t="shared" si="12"/>
        <v>1.2430000000000001</v>
      </c>
      <c r="X68" s="9"/>
      <c r="Y68" s="9"/>
      <c r="Z68" s="9">
        <f t="shared" si="12"/>
        <v>1.2430000000000001</v>
      </c>
      <c r="AA68" s="9">
        <f t="shared" si="12"/>
        <v>0</v>
      </c>
      <c r="AB68" s="9">
        <f t="shared" si="12"/>
        <v>1.2430000000000001</v>
      </c>
      <c r="AC68" s="9"/>
      <c r="AD68" s="9">
        <f t="shared" si="12"/>
        <v>0</v>
      </c>
      <c r="AE68" s="9">
        <f t="shared" si="12"/>
        <v>0</v>
      </c>
      <c r="AF68" s="9">
        <f t="shared" si="12"/>
        <v>0</v>
      </c>
      <c r="AG68" s="9"/>
      <c r="AH68" s="9"/>
      <c r="AI68" s="9">
        <f t="shared" si="12"/>
        <v>0</v>
      </c>
      <c r="AJ68" s="9">
        <f t="shared" si="12"/>
        <v>0</v>
      </c>
      <c r="AK68" s="9">
        <f t="shared" si="12"/>
        <v>0</v>
      </c>
      <c r="AL68" s="9"/>
      <c r="AM68" s="9">
        <f t="shared" si="12"/>
        <v>870.58399999999995</v>
      </c>
      <c r="AN68" s="9">
        <f t="shared" si="12"/>
        <v>13.959</v>
      </c>
      <c r="AO68" s="9">
        <f t="shared" si="12"/>
        <v>884.54300000000001</v>
      </c>
      <c r="AP68" s="9"/>
      <c r="AQ68" s="9"/>
      <c r="AR68" s="9">
        <f t="shared" si="12"/>
        <v>866.40499999999997</v>
      </c>
      <c r="AS68" s="9">
        <f t="shared" si="12"/>
        <v>5.4870000000000001</v>
      </c>
      <c r="AT68" s="9">
        <f t="shared" si="12"/>
        <v>871.89200000000005</v>
      </c>
      <c r="AU68" s="9"/>
      <c r="AV68" s="9">
        <f t="shared" si="12"/>
        <v>405.94900000000001</v>
      </c>
      <c r="AW68" s="9">
        <f t="shared" si="12"/>
        <v>6.5090000000000003</v>
      </c>
      <c r="AX68" s="9">
        <f t="shared" si="12"/>
        <v>412.45800000000003</v>
      </c>
      <c r="AY68" s="9"/>
      <c r="AZ68" s="9"/>
      <c r="BA68" s="9">
        <f t="shared" si="12"/>
        <v>404.00099999999998</v>
      </c>
      <c r="BB68" s="9">
        <f t="shared" si="12"/>
        <v>2.5590000000000002</v>
      </c>
      <c r="BC68" s="9">
        <f t="shared" si="12"/>
        <v>406.56</v>
      </c>
      <c r="BD68" s="9"/>
      <c r="BE68" s="9">
        <f t="shared" si="12"/>
        <v>464.63499999999999</v>
      </c>
      <c r="BF68" s="9">
        <f t="shared" si="12"/>
        <v>7.45</v>
      </c>
      <c r="BG68" s="9">
        <f t="shared" si="12"/>
        <v>472.08499999999998</v>
      </c>
      <c r="BH68" s="9"/>
      <c r="BI68" s="9"/>
      <c r="BJ68" s="9">
        <f t="shared" si="12"/>
        <v>462.404</v>
      </c>
      <c r="BK68" s="9">
        <f t="shared" si="12"/>
        <v>2.9279999999999999</v>
      </c>
      <c r="BL68" s="9">
        <f t="shared" si="12"/>
        <v>465.33199999999999</v>
      </c>
      <c r="BM68" s="9"/>
      <c r="BN68" s="9">
        <f t="shared" si="12"/>
        <v>0</v>
      </c>
      <c r="BO68" s="9">
        <f t="shared" si="12"/>
        <v>0</v>
      </c>
      <c r="BP68" s="9">
        <f t="shared" si="12"/>
        <v>0</v>
      </c>
      <c r="BQ68" s="9"/>
      <c r="BR68" s="9"/>
      <c r="BS68" s="9">
        <f t="shared" si="12"/>
        <v>0</v>
      </c>
      <c r="BT68" s="9">
        <f t="shared" si="12"/>
        <v>0</v>
      </c>
      <c r="BU68" s="9">
        <f t="shared" si="12"/>
        <v>0</v>
      </c>
      <c r="BV68" s="9"/>
      <c r="BW68" s="9">
        <f t="shared" si="12"/>
        <v>0</v>
      </c>
      <c r="BX68" s="9">
        <f t="shared" si="12"/>
        <v>0</v>
      </c>
      <c r="BY68" s="9">
        <f t="shared" si="12"/>
        <v>0</v>
      </c>
      <c r="BZ68" s="9"/>
      <c r="CA68" s="9"/>
      <c r="CB68" s="9">
        <f t="shared" si="12"/>
        <v>0</v>
      </c>
      <c r="CC68" s="9">
        <f t="shared" si="12"/>
        <v>0</v>
      </c>
      <c r="CD68" s="9">
        <f t="shared" si="12"/>
        <v>0</v>
      </c>
      <c r="CE68" s="9"/>
      <c r="CF68" s="9">
        <f t="shared" si="12"/>
        <v>0</v>
      </c>
      <c r="CG68" s="9">
        <f t="shared" si="12"/>
        <v>0</v>
      </c>
      <c r="CH68" s="9">
        <f t="shared" si="12"/>
        <v>0</v>
      </c>
      <c r="CI68" s="9"/>
      <c r="CJ68" s="9"/>
      <c r="CK68" s="9">
        <f t="shared" si="12"/>
        <v>0</v>
      </c>
      <c r="CL68" s="9">
        <f t="shared" si="12"/>
        <v>0</v>
      </c>
      <c r="CM68" s="9">
        <f t="shared" si="12"/>
        <v>0</v>
      </c>
      <c r="CN68" s="9"/>
      <c r="CO68" s="9">
        <f t="shared" si="12"/>
        <v>0</v>
      </c>
      <c r="CP68" s="9">
        <f t="shared" si="12"/>
        <v>0</v>
      </c>
      <c r="CQ68" s="9">
        <f t="shared" si="12"/>
        <v>0</v>
      </c>
      <c r="CR68" s="9"/>
      <c r="CS68" s="9"/>
      <c r="CT68" s="9">
        <f t="shared" ref="CT68:DZ71" si="14">CT16/1000</f>
        <v>0</v>
      </c>
      <c r="CU68" s="9">
        <f t="shared" si="14"/>
        <v>0</v>
      </c>
      <c r="CV68" s="9">
        <f t="shared" si="14"/>
        <v>0</v>
      </c>
      <c r="CW68" s="9"/>
      <c r="CX68" s="9">
        <f t="shared" si="14"/>
        <v>0</v>
      </c>
      <c r="CY68" s="9">
        <f t="shared" si="14"/>
        <v>0</v>
      </c>
      <c r="CZ68" s="9">
        <f t="shared" si="14"/>
        <v>0</v>
      </c>
      <c r="DA68" s="9"/>
      <c r="DB68" s="9"/>
      <c r="DC68" s="9">
        <f t="shared" si="14"/>
        <v>0</v>
      </c>
      <c r="DD68" s="9">
        <f t="shared" si="14"/>
        <v>0</v>
      </c>
      <c r="DE68" s="9">
        <f t="shared" si="14"/>
        <v>0</v>
      </c>
      <c r="DF68" s="9"/>
      <c r="DG68" s="9">
        <f t="shared" si="14"/>
        <v>11463.16</v>
      </c>
      <c r="DH68" s="9">
        <f t="shared" si="14"/>
        <v>184.55099999999999</v>
      </c>
      <c r="DI68" s="9">
        <f t="shared" si="14"/>
        <v>11663.315000000001</v>
      </c>
      <c r="DJ68" s="9"/>
      <c r="DK68" s="9"/>
      <c r="DL68" s="9">
        <f t="shared" si="14"/>
        <v>11403.152</v>
      </c>
      <c r="DM68" s="9">
        <f t="shared" si="14"/>
        <v>76.783000000000001</v>
      </c>
      <c r="DN68" s="9">
        <f t="shared" si="14"/>
        <v>11495.539000000001</v>
      </c>
      <c r="DO68" s="9"/>
      <c r="DP68" s="9">
        <f t="shared" si="14"/>
        <v>0</v>
      </c>
      <c r="DQ68" s="9">
        <f t="shared" si="14"/>
        <v>0</v>
      </c>
      <c r="DR68" s="9">
        <f t="shared" si="14"/>
        <v>0</v>
      </c>
      <c r="DS68" s="9"/>
      <c r="DT68" s="9"/>
      <c r="DU68" s="9">
        <f t="shared" si="14"/>
        <v>0</v>
      </c>
      <c r="DV68" s="9">
        <f t="shared" si="14"/>
        <v>0</v>
      </c>
      <c r="DW68" s="9">
        <f t="shared" si="14"/>
        <v>0</v>
      </c>
      <c r="DX68" s="9"/>
      <c r="DY68" s="9">
        <f t="shared" si="14"/>
        <v>1650.0150000000001</v>
      </c>
      <c r="DZ68" s="9">
        <f t="shared" si="14"/>
        <v>668.23599999999999</v>
      </c>
      <c r="EA68" s="9">
        <f t="shared" ref="EA68:EF91" si="15">EA16/1000</f>
        <v>2318.2510000000002</v>
      </c>
      <c r="EB68" s="9"/>
      <c r="EC68" s="9"/>
      <c r="ED68" s="9">
        <f t="shared" si="15"/>
        <v>1563.9359999999999</v>
      </c>
      <c r="EE68" s="9">
        <f t="shared" si="15"/>
        <v>144.68700000000001</v>
      </c>
      <c r="EF68" s="9">
        <f t="shared" si="15"/>
        <v>1708.623</v>
      </c>
      <c r="EG68" s="9"/>
    </row>
    <row r="69" spans="2:137" ht="15" customHeight="1">
      <c r="B69" s="7" t="s">
        <v>29</v>
      </c>
      <c r="C69" s="9">
        <f t="shared" ref="C69:CT72" si="16">C17/1000</f>
        <v>2678.1860000000001</v>
      </c>
      <c r="D69" s="9">
        <f t="shared" si="16"/>
        <v>28.553000000000001</v>
      </c>
      <c r="E69" s="9">
        <f t="shared" si="16"/>
        <v>2706.739</v>
      </c>
      <c r="F69" s="9"/>
      <c r="G69" s="9"/>
      <c r="H69" s="9">
        <f t="shared" si="16"/>
        <v>2662.9589999999998</v>
      </c>
      <c r="I69" s="9">
        <f t="shared" si="16"/>
        <v>17.437999999999999</v>
      </c>
      <c r="J69" s="9">
        <f t="shared" si="16"/>
        <v>2680.3969999999999</v>
      </c>
      <c r="K69" s="9"/>
      <c r="L69" s="9">
        <f t="shared" si="16"/>
        <v>2678.1860000000001</v>
      </c>
      <c r="M69" s="9">
        <f t="shared" si="16"/>
        <v>28.553000000000001</v>
      </c>
      <c r="N69" s="9">
        <f t="shared" si="16"/>
        <v>2706.739</v>
      </c>
      <c r="O69" s="9"/>
      <c r="P69" s="9"/>
      <c r="Q69" s="9">
        <f t="shared" si="16"/>
        <v>2662.9589999999998</v>
      </c>
      <c r="R69" s="9">
        <f t="shared" si="16"/>
        <v>17.437999999999999</v>
      </c>
      <c r="S69" s="9">
        <f t="shared" si="16"/>
        <v>2680.3969999999999</v>
      </c>
      <c r="T69" s="9"/>
      <c r="U69" s="9">
        <f t="shared" si="16"/>
        <v>0</v>
      </c>
      <c r="V69" s="9">
        <f t="shared" si="16"/>
        <v>0</v>
      </c>
      <c r="W69" s="9">
        <f t="shared" si="16"/>
        <v>0</v>
      </c>
      <c r="X69" s="9"/>
      <c r="Y69" s="9"/>
      <c r="Z69" s="9">
        <f t="shared" si="16"/>
        <v>0</v>
      </c>
      <c r="AA69" s="9">
        <f t="shared" si="16"/>
        <v>0</v>
      </c>
      <c r="AB69" s="9">
        <f t="shared" si="16"/>
        <v>0</v>
      </c>
      <c r="AC69" s="9"/>
      <c r="AD69" s="9">
        <f t="shared" si="16"/>
        <v>775.18</v>
      </c>
      <c r="AE69" s="9">
        <f t="shared" si="16"/>
        <v>13.353</v>
      </c>
      <c r="AF69" s="9">
        <f t="shared" si="16"/>
        <v>788.53300000000002</v>
      </c>
      <c r="AG69" s="9"/>
      <c r="AH69" s="9"/>
      <c r="AI69" s="9">
        <f t="shared" si="16"/>
        <v>767.899</v>
      </c>
      <c r="AJ69" s="9">
        <f t="shared" si="16"/>
        <v>10.9</v>
      </c>
      <c r="AK69" s="9">
        <f t="shared" si="16"/>
        <v>778.79899999999998</v>
      </c>
      <c r="AL69" s="9"/>
      <c r="AM69" s="9">
        <f t="shared" si="16"/>
        <v>1903.0060000000001</v>
      </c>
      <c r="AN69" s="9">
        <f t="shared" si="16"/>
        <v>15.2</v>
      </c>
      <c r="AO69" s="9">
        <f t="shared" si="16"/>
        <v>1918.2059999999999</v>
      </c>
      <c r="AP69" s="9"/>
      <c r="AQ69" s="9"/>
      <c r="AR69" s="9">
        <f t="shared" si="16"/>
        <v>1895.06</v>
      </c>
      <c r="AS69" s="9">
        <f t="shared" si="16"/>
        <v>6.5380000000000003</v>
      </c>
      <c r="AT69" s="9">
        <f t="shared" si="16"/>
        <v>1901.598</v>
      </c>
      <c r="AU69" s="9"/>
      <c r="AV69" s="9">
        <f t="shared" si="16"/>
        <v>946.23599999999999</v>
      </c>
      <c r="AW69" s="9">
        <f t="shared" si="16"/>
        <v>7.5570000000000004</v>
      </c>
      <c r="AX69" s="9">
        <f t="shared" si="16"/>
        <v>953.79300000000001</v>
      </c>
      <c r="AY69" s="9"/>
      <c r="AZ69" s="9"/>
      <c r="BA69" s="9">
        <f t="shared" si="16"/>
        <v>942.19799999999998</v>
      </c>
      <c r="BB69" s="9">
        <f t="shared" si="16"/>
        <v>3.2509999999999999</v>
      </c>
      <c r="BC69" s="9">
        <f t="shared" si="16"/>
        <v>945.44899999999996</v>
      </c>
      <c r="BD69" s="9"/>
      <c r="BE69" s="9">
        <f t="shared" si="16"/>
        <v>956.77</v>
      </c>
      <c r="BF69" s="9">
        <f t="shared" si="16"/>
        <v>7.6429999999999998</v>
      </c>
      <c r="BG69" s="9">
        <f t="shared" si="16"/>
        <v>964.41300000000001</v>
      </c>
      <c r="BH69" s="9"/>
      <c r="BI69" s="9"/>
      <c r="BJ69" s="9">
        <f t="shared" si="16"/>
        <v>952.86199999999997</v>
      </c>
      <c r="BK69" s="9">
        <f t="shared" si="16"/>
        <v>3.2869999999999999</v>
      </c>
      <c r="BL69" s="9">
        <f t="shared" si="16"/>
        <v>956.149</v>
      </c>
      <c r="BM69" s="9"/>
      <c r="BN69" s="9">
        <f t="shared" si="16"/>
        <v>0</v>
      </c>
      <c r="BO69" s="9">
        <f t="shared" si="16"/>
        <v>0</v>
      </c>
      <c r="BP69" s="9">
        <f t="shared" si="16"/>
        <v>0</v>
      </c>
      <c r="BQ69" s="9"/>
      <c r="BR69" s="9"/>
      <c r="BS69" s="9">
        <f t="shared" si="16"/>
        <v>0</v>
      </c>
      <c r="BT69" s="9">
        <f t="shared" si="16"/>
        <v>0</v>
      </c>
      <c r="BU69" s="9">
        <f t="shared" si="16"/>
        <v>0</v>
      </c>
      <c r="BV69" s="9"/>
      <c r="BW69" s="9">
        <f t="shared" si="16"/>
        <v>0</v>
      </c>
      <c r="BX69" s="9">
        <f t="shared" si="16"/>
        <v>0</v>
      </c>
      <c r="BY69" s="9">
        <f t="shared" si="16"/>
        <v>0</v>
      </c>
      <c r="BZ69" s="9"/>
      <c r="CA69" s="9"/>
      <c r="CB69" s="9">
        <f t="shared" si="16"/>
        <v>0</v>
      </c>
      <c r="CC69" s="9">
        <f t="shared" si="16"/>
        <v>0</v>
      </c>
      <c r="CD69" s="9">
        <f t="shared" si="16"/>
        <v>0</v>
      </c>
      <c r="CE69" s="9"/>
      <c r="CF69" s="9">
        <f t="shared" si="16"/>
        <v>0</v>
      </c>
      <c r="CG69" s="9">
        <f t="shared" si="16"/>
        <v>0</v>
      </c>
      <c r="CH69" s="9">
        <f t="shared" si="16"/>
        <v>0</v>
      </c>
      <c r="CI69" s="9"/>
      <c r="CJ69" s="9"/>
      <c r="CK69" s="9">
        <f t="shared" si="16"/>
        <v>0</v>
      </c>
      <c r="CL69" s="9">
        <f t="shared" si="16"/>
        <v>0</v>
      </c>
      <c r="CM69" s="9">
        <f t="shared" si="16"/>
        <v>0</v>
      </c>
      <c r="CN69" s="9"/>
      <c r="CO69" s="9">
        <f t="shared" si="16"/>
        <v>0</v>
      </c>
      <c r="CP69" s="9">
        <f t="shared" si="16"/>
        <v>0</v>
      </c>
      <c r="CQ69" s="9">
        <f t="shared" si="16"/>
        <v>0</v>
      </c>
      <c r="CR69" s="9"/>
      <c r="CS69" s="9"/>
      <c r="CT69" s="9">
        <f t="shared" si="16"/>
        <v>0</v>
      </c>
      <c r="CU69" s="9">
        <f t="shared" si="14"/>
        <v>0</v>
      </c>
      <c r="CV69" s="9">
        <f t="shared" si="14"/>
        <v>0</v>
      </c>
      <c r="CW69" s="9"/>
      <c r="CX69" s="9">
        <f t="shared" si="14"/>
        <v>0</v>
      </c>
      <c r="CY69" s="9">
        <f t="shared" si="14"/>
        <v>0</v>
      </c>
      <c r="CZ69" s="9">
        <f t="shared" si="14"/>
        <v>0</v>
      </c>
      <c r="DA69" s="9"/>
      <c r="DB69" s="9"/>
      <c r="DC69" s="9">
        <f t="shared" si="14"/>
        <v>0</v>
      </c>
      <c r="DD69" s="9">
        <f t="shared" si="14"/>
        <v>0</v>
      </c>
      <c r="DE69" s="9">
        <f t="shared" si="14"/>
        <v>0</v>
      </c>
      <c r="DF69" s="9"/>
      <c r="DG69" s="9">
        <f t="shared" si="14"/>
        <v>22097.498</v>
      </c>
      <c r="DH69" s="9">
        <f t="shared" si="14"/>
        <v>386.98500000000001</v>
      </c>
      <c r="DI69" s="9">
        <f t="shared" si="14"/>
        <v>22496.468000000001</v>
      </c>
      <c r="DJ69" s="9"/>
      <c r="DK69" s="9"/>
      <c r="DL69" s="9">
        <f t="shared" si="14"/>
        <v>21967.286</v>
      </c>
      <c r="DM69" s="9">
        <f t="shared" si="14"/>
        <v>133.29400000000001</v>
      </c>
      <c r="DN69" s="9">
        <f t="shared" si="14"/>
        <v>22112.564999999999</v>
      </c>
      <c r="DO69" s="9"/>
      <c r="DP69" s="9">
        <f t="shared" si="14"/>
        <v>0</v>
      </c>
      <c r="DQ69" s="9">
        <f t="shared" si="14"/>
        <v>0</v>
      </c>
      <c r="DR69" s="9">
        <f t="shared" si="14"/>
        <v>0</v>
      </c>
      <c r="DS69" s="9"/>
      <c r="DT69" s="9"/>
      <c r="DU69" s="9">
        <f t="shared" si="14"/>
        <v>0</v>
      </c>
      <c r="DV69" s="9">
        <f t="shared" si="14"/>
        <v>0</v>
      </c>
      <c r="DW69" s="9">
        <f t="shared" si="14"/>
        <v>0</v>
      </c>
      <c r="DX69" s="9"/>
      <c r="DY69" s="9">
        <f t="shared" si="14"/>
        <v>2861.9580000000001</v>
      </c>
      <c r="DZ69" s="9">
        <f t="shared" si="14"/>
        <v>979.72699999999998</v>
      </c>
      <c r="EA69" s="9">
        <f t="shared" si="15"/>
        <v>3841.6849999999999</v>
      </c>
      <c r="EB69" s="9"/>
      <c r="EC69" s="9"/>
      <c r="ED69" s="9">
        <f t="shared" si="15"/>
        <v>2645.24</v>
      </c>
      <c r="EE69" s="9">
        <f t="shared" si="15"/>
        <v>198.227</v>
      </c>
      <c r="EF69" s="9">
        <f t="shared" si="15"/>
        <v>2843.4670000000001</v>
      </c>
      <c r="EG69" s="9"/>
    </row>
    <row r="70" spans="2:137" ht="15" customHeight="1">
      <c r="B70" s="7" t="s">
        <v>36</v>
      </c>
      <c r="C70" s="9">
        <f t="shared" si="16"/>
        <v>6232.7839999999997</v>
      </c>
      <c r="D70" s="9">
        <f t="shared" si="16"/>
        <v>18.934000000000001</v>
      </c>
      <c r="E70" s="9">
        <f t="shared" si="16"/>
        <v>6251.7179999999998</v>
      </c>
      <c r="F70" s="9"/>
      <c r="G70" s="9"/>
      <c r="H70" s="9">
        <f t="shared" si="16"/>
        <v>6225.0240000000003</v>
      </c>
      <c r="I70" s="9">
        <f t="shared" si="16"/>
        <v>6.6470000000000002</v>
      </c>
      <c r="J70" s="9">
        <f t="shared" si="16"/>
        <v>6231.6710000000003</v>
      </c>
      <c r="K70" s="9"/>
      <c r="L70" s="9">
        <f t="shared" si="16"/>
        <v>6232.7839999999997</v>
      </c>
      <c r="M70" s="9">
        <f t="shared" si="16"/>
        <v>18.934000000000001</v>
      </c>
      <c r="N70" s="9">
        <f t="shared" si="16"/>
        <v>6251.7179999999998</v>
      </c>
      <c r="O70" s="9"/>
      <c r="P70" s="9"/>
      <c r="Q70" s="9">
        <f t="shared" si="16"/>
        <v>6225.0240000000003</v>
      </c>
      <c r="R70" s="9">
        <f t="shared" si="16"/>
        <v>6.6470000000000002</v>
      </c>
      <c r="S70" s="9">
        <f t="shared" si="16"/>
        <v>6231.6710000000003</v>
      </c>
      <c r="T70" s="9"/>
      <c r="U70" s="9">
        <f t="shared" si="16"/>
        <v>0</v>
      </c>
      <c r="V70" s="9">
        <f t="shared" si="16"/>
        <v>0</v>
      </c>
      <c r="W70" s="9">
        <f t="shared" si="16"/>
        <v>0</v>
      </c>
      <c r="X70" s="9"/>
      <c r="Y70" s="9"/>
      <c r="Z70" s="9">
        <f t="shared" si="16"/>
        <v>0</v>
      </c>
      <c r="AA70" s="9">
        <f t="shared" si="16"/>
        <v>0</v>
      </c>
      <c r="AB70" s="9">
        <f t="shared" si="16"/>
        <v>0</v>
      </c>
      <c r="AC70" s="9"/>
      <c r="AD70" s="9">
        <f t="shared" si="16"/>
        <v>1465.9259999999999</v>
      </c>
      <c r="AE70" s="9">
        <f t="shared" si="16"/>
        <v>1.196</v>
      </c>
      <c r="AF70" s="9">
        <f t="shared" si="16"/>
        <v>1467.1220000000001</v>
      </c>
      <c r="AG70" s="9"/>
      <c r="AH70" s="9"/>
      <c r="AI70" s="9">
        <f t="shared" si="16"/>
        <v>1465.068</v>
      </c>
      <c r="AJ70" s="9">
        <f t="shared" si="16"/>
        <v>0.47699999999999998</v>
      </c>
      <c r="AK70" s="9">
        <f t="shared" si="16"/>
        <v>1465.5450000000001</v>
      </c>
      <c r="AL70" s="9"/>
      <c r="AM70" s="9">
        <f t="shared" si="16"/>
        <v>4766.8580000000002</v>
      </c>
      <c r="AN70" s="9">
        <f t="shared" si="16"/>
        <v>17.738</v>
      </c>
      <c r="AO70" s="9">
        <f t="shared" si="16"/>
        <v>4784.5959999999995</v>
      </c>
      <c r="AP70" s="9"/>
      <c r="AQ70" s="9"/>
      <c r="AR70" s="9">
        <f t="shared" si="16"/>
        <v>4759.9560000000001</v>
      </c>
      <c r="AS70" s="9">
        <f t="shared" si="16"/>
        <v>6.17</v>
      </c>
      <c r="AT70" s="9">
        <f t="shared" si="16"/>
        <v>4766.1260000000002</v>
      </c>
      <c r="AU70" s="9"/>
      <c r="AV70" s="9">
        <f t="shared" si="16"/>
        <v>2436.1</v>
      </c>
      <c r="AW70" s="9">
        <f t="shared" si="16"/>
        <v>9.0649999999999995</v>
      </c>
      <c r="AX70" s="9">
        <f t="shared" si="16"/>
        <v>2445.165</v>
      </c>
      <c r="AY70" s="9"/>
      <c r="AZ70" s="9"/>
      <c r="BA70" s="9">
        <f t="shared" si="16"/>
        <v>2432.5729999999999</v>
      </c>
      <c r="BB70" s="9">
        <f t="shared" si="16"/>
        <v>3.153</v>
      </c>
      <c r="BC70" s="9">
        <f t="shared" si="16"/>
        <v>2435.7260000000001</v>
      </c>
      <c r="BD70" s="9"/>
      <c r="BE70" s="9">
        <f t="shared" si="16"/>
        <v>2330.7579999999998</v>
      </c>
      <c r="BF70" s="9">
        <f t="shared" si="16"/>
        <v>8.673</v>
      </c>
      <c r="BG70" s="9">
        <f t="shared" si="16"/>
        <v>2339.431</v>
      </c>
      <c r="BH70" s="9"/>
      <c r="BI70" s="9"/>
      <c r="BJ70" s="9">
        <f t="shared" si="16"/>
        <v>2327.3829999999998</v>
      </c>
      <c r="BK70" s="9">
        <f t="shared" si="16"/>
        <v>3.0169999999999999</v>
      </c>
      <c r="BL70" s="9">
        <f t="shared" si="16"/>
        <v>2330.4</v>
      </c>
      <c r="BM70" s="9"/>
      <c r="BN70" s="9">
        <f t="shared" si="16"/>
        <v>0</v>
      </c>
      <c r="BO70" s="9">
        <f t="shared" si="16"/>
        <v>0</v>
      </c>
      <c r="BP70" s="9">
        <f t="shared" si="16"/>
        <v>0</v>
      </c>
      <c r="BQ70" s="9"/>
      <c r="BR70" s="9"/>
      <c r="BS70" s="9">
        <f t="shared" si="16"/>
        <v>0</v>
      </c>
      <c r="BT70" s="9">
        <f t="shared" si="16"/>
        <v>0</v>
      </c>
      <c r="BU70" s="9">
        <f t="shared" si="16"/>
        <v>0</v>
      </c>
      <c r="BV70" s="9"/>
      <c r="BW70" s="9">
        <f t="shared" si="16"/>
        <v>0</v>
      </c>
      <c r="BX70" s="9">
        <f t="shared" si="16"/>
        <v>0</v>
      </c>
      <c r="BY70" s="9">
        <f t="shared" si="16"/>
        <v>0</v>
      </c>
      <c r="BZ70" s="9"/>
      <c r="CA70" s="9"/>
      <c r="CB70" s="9">
        <f t="shared" si="16"/>
        <v>0</v>
      </c>
      <c r="CC70" s="9">
        <f t="shared" si="16"/>
        <v>0</v>
      </c>
      <c r="CD70" s="9">
        <f t="shared" si="16"/>
        <v>0</v>
      </c>
      <c r="CE70" s="9"/>
      <c r="CF70" s="9">
        <f t="shared" si="16"/>
        <v>0</v>
      </c>
      <c r="CG70" s="9">
        <f t="shared" si="16"/>
        <v>0</v>
      </c>
      <c r="CH70" s="9">
        <f t="shared" si="16"/>
        <v>0</v>
      </c>
      <c r="CI70" s="9"/>
      <c r="CJ70" s="9"/>
      <c r="CK70" s="9">
        <f t="shared" si="16"/>
        <v>0</v>
      </c>
      <c r="CL70" s="9">
        <f t="shared" si="16"/>
        <v>0</v>
      </c>
      <c r="CM70" s="9">
        <f t="shared" si="16"/>
        <v>0</v>
      </c>
      <c r="CN70" s="9"/>
      <c r="CO70" s="9">
        <f t="shared" si="16"/>
        <v>0</v>
      </c>
      <c r="CP70" s="9">
        <f t="shared" si="16"/>
        <v>0</v>
      </c>
      <c r="CQ70" s="9">
        <f t="shared" si="16"/>
        <v>0</v>
      </c>
      <c r="CR70" s="9"/>
      <c r="CS70" s="9"/>
      <c r="CT70" s="9">
        <f t="shared" si="16"/>
        <v>0</v>
      </c>
      <c r="CU70" s="9">
        <f t="shared" si="14"/>
        <v>0</v>
      </c>
      <c r="CV70" s="9">
        <f t="shared" si="14"/>
        <v>0</v>
      </c>
      <c r="CW70" s="9"/>
      <c r="CX70" s="9">
        <f t="shared" si="14"/>
        <v>0</v>
      </c>
      <c r="CY70" s="9">
        <f t="shared" si="14"/>
        <v>0</v>
      </c>
      <c r="CZ70" s="9">
        <f t="shared" si="14"/>
        <v>0</v>
      </c>
      <c r="DA70" s="9"/>
      <c r="DB70" s="9"/>
      <c r="DC70" s="9">
        <f t="shared" si="14"/>
        <v>0</v>
      </c>
      <c r="DD70" s="9">
        <f t="shared" si="14"/>
        <v>0</v>
      </c>
      <c r="DE70" s="9">
        <f t="shared" si="14"/>
        <v>0</v>
      </c>
      <c r="DF70" s="9"/>
      <c r="DG70" s="9">
        <f t="shared" si="14"/>
        <v>57898.050999999999</v>
      </c>
      <c r="DH70" s="9">
        <f t="shared" si="14"/>
        <v>267.32100000000003</v>
      </c>
      <c r="DI70" s="9">
        <f t="shared" si="14"/>
        <v>58200.224999999999</v>
      </c>
      <c r="DJ70" s="9"/>
      <c r="DK70" s="9"/>
      <c r="DL70" s="9">
        <f t="shared" si="14"/>
        <v>57769.324999999997</v>
      </c>
      <c r="DM70" s="9">
        <f t="shared" si="14"/>
        <v>108.529</v>
      </c>
      <c r="DN70" s="9">
        <f t="shared" si="14"/>
        <v>57912.707000000002</v>
      </c>
      <c r="DO70" s="9"/>
      <c r="DP70" s="9">
        <f t="shared" si="14"/>
        <v>0</v>
      </c>
      <c r="DQ70" s="9">
        <f t="shared" si="14"/>
        <v>0</v>
      </c>
      <c r="DR70" s="9">
        <f t="shared" si="14"/>
        <v>0</v>
      </c>
      <c r="DS70" s="9"/>
      <c r="DT70" s="9"/>
      <c r="DU70" s="9">
        <f t="shared" si="14"/>
        <v>0</v>
      </c>
      <c r="DV70" s="9">
        <f t="shared" si="14"/>
        <v>0</v>
      </c>
      <c r="DW70" s="9">
        <f t="shared" si="14"/>
        <v>0</v>
      </c>
      <c r="DX70" s="9"/>
      <c r="DY70" s="9">
        <f t="shared" si="14"/>
        <v>7550.1930000000002</v>
      </c>
      <c r="DZ70" s="9">
        <f t="shared" si="14"/>
        <v>1022.938</v>
      </c>
      <c r="EA70" s="9">
        <f t="shared" si="15"/>
        <v>8573.1309999999994</v>
      </c>
      <c r="EB70" s="9"/>
      <c r="EC70" s="9"/>
      <c r="ED70" s="9">
        <f t="shared" si="15"/>
        <v>7197.5330000000004</v>
      </c>
      <c r="EE70" s="9">
        <f t="shared" si="15"/>
        <v>436.16300000000001</v>
      </c>
      <c r="EF70" s="9">
        <f t="shared" si="15"/>
        <v>7633.6959999999999</v>
      </c>
      <c r="EG70" s="9"/>
    </row>
    <row r="71" spans="2:137" ht="15" customHeight="1">
      <c r="B71" s="7" t="s">
        <v>39</v>
      </c>
      <c r="C71" s="9">
        <f t="shared" si="16"/>
        <v>4410.6350000000002</v>
      </c>
      <c r="D71" s="9">
        <f t="shared" si="16"/>
        <v>35.354999999999997</v>
      </c>
      <c r="E71" s="9">
        <f t="shared" si="16"/>
        <v>4445.99</v>
      </c>
      <c r="F71" s="9"/>
      <c r="G71" s="9"/>
      <c r="H71" s="9">
        <f t="shared" si="16"/>
        <v>4402.241</v>
      </c>
      <c r="I71" s="9">
        <f t="shared" si="16"/>
        <v>13.255000000000001</v>
      </c>
      <c r="J71" s="9">
        <f t="shared" si="16"/>
        <v>4415.4960000000001</v>
      </c>
      <c r="K71" s="9"/>
      <c r="L71" s="9">
        <f t="shared" si="16"/>
        <v>4410.6350000000002</v>
      </c>
      <c r="M71" s="9">
        <f t="shared" si="16"/>
        <v>35.354999999999997</v>
      </c>
      <c r="N71" s="9">
        <f t="shared" si="16"/>
        <v>4445.99</v>
      </c>
      <c r="O71" s="9"/>
      <c r="P71" s="9"/>
      <c r="Q71" s="9">
        <f t="shared" si="16"/>
        <v>4402.241</v>
      </c>
      <c r="R71" s="9">
        <f t="shared" si="16"/>
        <v>13.255000000000001</v>
      </c>
      <c r="S71" s="9">
        <f t="shared" si="16"/>
        <v>4415.4960000000001</v>
      </c>
      <c r="T71" s="9"/>
      <c r="U71" s="9">
        <f t="shared" si="16"/>
        <v>0</v>
      </c>
      <c r="V71" s="9">
        <f t="shared" si="16"/>
        <v>0</v>
      </c>
      <c r="W71" s="9">
        <f t="shared" si="16"/>
        <v>0</v>
      </c>
      <c r="X71" s="9"/>
      <c r="Y71" s="9"/>
      <c r="Z71" s="9">
        <f t="shared" si="16"/>
        <v>0</v>
      </c>
      <c r="AA71" s="9">
        <f t="shared" si="16"/>
        <v>0</v>
      </c>
      <c r="AB71" s="9">
        <f t="shared" si="16"/>
        <v>0</v>
      </c>
      <c r="AC71" s="9"/>
      <c r="AD71" s="9">
        <f t="shared" si="16"/>
        <v>0</v>
      </c>
      <c r="AE71" s="9">
        <f t="shared" si="16"/>
        <v>0</v>
      </c>
      <c r="AF71" s="9">
        <f t="shared" si="16"/>
        <v>0</v>
      </c>
      <c r="AG71" s="9"/>
      <c r="AH71" s="9"/>
      <c r="AI71" s="9">
        <f t="shared" si="16"/>
        <v>0</v>
      </c>
      <c r="AJ71" s="9">
        <f t="shared" si="16"/>
        <v>0</v>
      </c>
      <c r="AK71" s="9">
        <f t="shared" si="16"/>
        <v>0</v>
      </c>
      <c r="AL71" s="9"/>
      <c r="AM71" s="9">
        <f t="shared" si="16"/>
        <v>4410.6350000000002</v>
      </c>
      <c r="AN71" s="9">
        <f t="shared" si="16"/>
        <v>35.354999999999997</v>
      </c>
      <c r="AO71" s="9">
        <f t="shared" si="16"/>
        <v>4445.99</v>
      </c>
      <c r="AP71" s="9"/>
      <c r="AQ71" s="9"/>
      <c r="AR71" s="9">
        <f t="shared" si="16"/>
        <v>4402.241</v>
      </c>
      <c r="AS71" s="9">
        <f t="shared" si="16"/>
        <v>13.255000000000001</v>
      </c>
      <c r="AT71" s="9">
        <f t="shared" si="16"/>
        <v>4415.4960000000001</v>
      </c>
      <c r="AU71" s="9"/>
      <c r="AV71" s="9">
        <f t="shared" si="16"/>
        <v>2234.194</v>
      </c>
      <c r="AW71" s="9">
        <f t="shared" si="16"/>
        <v>17.908999999999999</v>
      </c>
      <c r="AX71" s="9">
        <f t="shared" si="16"/>
        <v>2252.1030000000001</v>
      </c>
      <c r="AY71" s="9"/>
      <c r="AZ71" s="9"/>
      <c r="BA71" s="9">
        <f t="shared" si="16"/>
        <v>2229.942</v>
      </c>
      <c r="BB71" s="9">
        <f t="shared" si="16"/>
        <v>6.7140000000000004</v>
      </c>
      <c r="BC71" s="9">
        <f t="shared" si="16"/>
        <v>2236.6559999999999</v>
      </c>
      <c r="BD71" s="9"/>
      <c r="BE71" s="9">
        <f t="shared" si="16"/>
        <v>2176.4409999999998</v>
      </c>
      <c r="BF71" s="9">
        <f t="shared" si="16"/>
        <v>17.446000000000002</v>
      </c>
      <c r="BG71" s="9">
        <f t="shared" si="16"/>
        <v>2193.8870000000002</v>
      </c>
      <c r="BH71" s="9"/>
      <c r="BI71" s="9"/>
      <c r="BJ71" s="9">
        <f t="shared" si="16"/>
        <v>2172.299</v>
      </c>
      <c r="BK71" s="9">
        <f t="shared" si="16"/>
        <v>6.5410000000000004</v>
      </c>
      <c r="BL71" s="9">
        <f t="shared" si="16"/>
        <v>2178.84</v>
      </c>
      <c r="BM71" s="9"/>
      <c r="BN71" s="9">
        <f t="shared" si="16"/>
        <v>0</v>
      </c>
      <c r="BO71" s="9">
        <f t="shared" si="16"/>
        <v>0</v>
      </c>
      <c r="BP71" s="9">
        <f t="shared" si="16"/>
        <v>0</v>
      </c>
      <c r="BQ71" s="9"/>
      <c r="BR71" s="9"/>
      <c r="BS71" s="9">
        <f t="shared" si="16"/>
        <v>0</v>
      </c>
      <c r="BT71" s="9">
        <f t="shared" si="16"/>
        <v>0</v>
      </c>
      <c r="BU71" s="9">
        <f t="shared" si="16"/>
        <v>0</v>
      </c>
      <c r="BV71" s="9"/>
      <c r="BW71" s="9">
        <f t="shared" si="16"/>
        <v>0</v>
      </c>
      <c r="BX71" s="9">
        <f t="shared" si="16"/>
        <v>0</v>
      </c>
      <c r="BY71" s="9">
        <f t="shared" si="16"/>
        <v>0</v>
      </c>
      <c r="BZ71" s="9"/>
      <c r="CA71" s="9"/>
      <c r="CB71" s="9">
        <f t="shared" si="16"/>
        <v>0</v>
      </c>
      <c r="CC71" s="9">
        <f t="shared" si="16"/>
        <v>0</v>
      </c>
      <c r="CD71" s="9">
        <f t="shared" si="16"/>
        <v>0</v>
      </c>
      <c r="CE71" s="9"/>
      <c r="CF71" s="9">
        <f t="shared" si="16"/>
        <v>0</v>
      </c>
      <c r="CG71" s="9">
        <f t="shared" si="16"/>
        <v>0</v>
      </c>
      <c r="CH71" s="9">
        <f t="shared" si="16"/>
        <v>0</v>
      </c>
      <c r="CI71" s="9"/>
      <c r="CJ71" s="9"/>
      <c r="CK71" s="9">
        <f t="shared" si="16"/>
        <v>0</v>
      </c>
      <c r="CL71" s="9">
        <f t="shared" si="16"/>
        <v>0</v>
      </c>
      <c r="CM71" s="9">
        <f t="shared" si="16"/>
        <v>0</v>
      </c>
      <c r="CN71" s="9"/>
      <c r="CO71" s="9">
        <f t="shared" si="16"/>
        <v>0</v>
      </c>
      <c r="CP71" s="9">
        <f t="shared" si="16"/>
        <v>0</v>
      </c>
      <c r="CQ71" s="9">
        <f t="shared" si="16"/>
        <v>0</v>
      </c>
      <c r="CR71" s="9"/>
      <c r="CS71" s="9"/>
      <c r="CT71" s="9">
        <f t="shared" si="16"/>
        <v>0</v>
      </c>
      <c r="CU71" s="9">
        <f t="shared" si="14"/>
        <v>0</v>
      </c>
      <c r="CV71" s="9">
        <f t="shared" si="14"/>
        <v>0</v>
      </c>
      <c r="CW71" s="9"/>
      <c r="CX71" s="9">
        <f t="shared" si="14"/>
        <v>0</v>
      </c>
      <c r="CY71" s="9">
        <f t="shared" si="14"/>
        <v>0</v>
      </c>
      <c r="CZ71" s="9">
        <f t="shared" si="14"/>
        <v>0</v>
      </c>
      <c r="DA71" s="9"/>
      <c r="DB71" s="9"/>
      <c r="DC71" s="9">
        <f t="shared" si="14"/>
        <v>0</v>
      </c>
      <c r="DD71" s="9">
        <f t="shared" si="14"/>
        <v>0</v>
      </c>
      <c r="DE71" s="9">
        <f t="shared" si="14"/>
        <v>0</v>
      </c>
      <c r="DF71" s="9"/>
      <c r="DG71" s="9">
        <f t="shared" si="14"/>
        <v>50911.68</v>
      </c>
      <c r="DH71" s="9">
        <f t="shared" si="14"/>
        <v>676.005</v>
      </c>
      <c r="DI71" s="9">
        <f t="shared" si="14"/>
        <v>51608.936999999998</v>
      </c>
      <c r="DJ71" s="9"/>
      <c r="DK71" s="9"/>
      <c r="DL71" s="9">
        <f t="shared" si="14"/>
        <v>50695.682999999997</v>
      </c>
      <c r="DM71" s="9">
        <f t="shared" si="14"/>
        <v>242.767</v>
      </c>
      <c r="DN71" s="9">
        <f t="shared" si="14"/>
        <v>50959.701999999997</v>
      </c>
      <c r="DO71" s="9"/>
      <c r="DP71" s="9">
        <f t="shared" si="14"/>
        <v>0</v>
      </c>
      <c r="DQ71" s="9">
        <f t="shared" si="14"/>
        <v>0</v>
      </c>
      <c r="DR71" s="9">
        <f t="shared" si="14"/>
        <v>0</v>
      </c>
      <c r="DS71" s="9"/>
      <c r="DT71" s="9"/>
      <c r="DU71" s="9">
        <f t="shared" si="14"/>
        <v>0</v>
      </c>
      <c r="DV71" s="9">
        <f t="shared" si="14"/>
        <v>0</v>
      </c>
      <c r="DW71" s="9">
        <f t="shared" si="14"/>
        <v>0</v>
      </c>
      <c r="DX71" s="9"/>
      <c r="DY71" s="9">
        <f t="shared" si="14"/>
        <v>5559.64</v>
      </c>
      <c r="DZ71" s="9">
        <f t="shared" si="14"/>
        <v>1251.7929999999999</v>
      </c>
      <c r="EA71" s="9">
        <f t="shared" si="15"/>
        <v>6811.433</v>
      </c>
      <c r="EB71" s="9"/>
      <c r="EC71" s="9"/>
      <c r="ED71" s="9">
        <f t="shared" si="15"/>
        <v>5256.317</v>
      </c>
      <c r="EE71" s="9">
        <f t="shared" si="15"/>
        <v>349.76100000000002</v>
      </c>
      <c r="EF71" s="9">
        <f t="shared" si="15"/>
        <v>5606.0780000000004</v>
      </c>
      <c r="EG71" s="9"/>
    </row>
    <row r="72" spans="2:137" ht="15" customHeight="1">
      <c r="B72" s="7" t="s">
        <v>38</v>
      </c>
      <c r="C72" s="9">
        <f t="shared" si="16"/>
        <v>3446.28</v>
      </c>
      <c r="D72" s="9">
        <f t="shared" si="16"/>
        <v>70.039000000000001</v>
      </c>
      <c r="E72" s="9">
        <f t="shared" si="16"/>
        <v>3516.319</v>
      </c>
      <c r="F72" s="9"/>
      <c r="G72" s="9"/>
      <c r="H72" s="9">
        <f t="shared" si="16"/>
        <v>3432.3850000000002</v>
      </c>
      <c r="I72" s="9">
        <f t="shared" si="16"/>
        <v>24.324999999999999</v>
      </c>
      <c r="J72" s="9">
        <f t="shared" si="16"/>
        <v>3456.71</v>
      </c>
      <c r="K72" s="9"/>
      <c r="L72" s="9">
        <f t="shared" si="16"/>
        <v>3446.28</v>
      </c>
      <c r="M72" s="9">
        <f t="shared" si="16"/>
        <v>70.039000000000001</v>
      </c>
      <c r="N72" s="9">
        <f t="shared" si="16"/>
        <v>3516.319</v>
      </c>
      <c r="O72" s="9"/>
      <c r="P72" s="9"/>
      <c r="Q72" s="9">
        <f t="shared" si="16"/>
        <v>3432.3850000000002</v>
      </c>
      <c r="R72" s="9">
        <f t="shared" si="16"/>
        <v>24.324999999999999</v>
      </c>
      <c r="S72" s="9">
        <f t="shared" si="16"/>
        <v>3456.71</v>
      </c>
      <c r="T72" s="9"/>
      <c r="U72" s="9">
        <f t="shared" si="16"/>
        <v>3.3039999999999998</v>
      </c>
      <c r="V72" s="9">
        <f t="shared" si="16"/>
        <v>0</v>
      </c>
      <c r="W72" s="9">
        <f t="shared" si="16"/>
        <v>3.3039999999999998</v>
      </c>
      <c r="X72" s="9"/>
      <c r="Y72" s="9"/>
      <c r="Z72" s="9">
        <f t="shared" si="16"/>
        <v>3.3039999999999998</v>
      </c>
      <c r="AA72" s="9">
        <f t="shared" si="16"/>
        <v>0</v>
      </c>
      <c r="AB72" s="9">
        <f t="shared" si="16"/>
        <v>3.3039999999999998</v>
      </c>
      <c r="AC72" s="9"/>
      <c r="AD72" s="9">
        <f t="shared" si="16"/>
        <v>0</v>
      </c>
      <c r="AE72" s="9">
        <f t="shared" si="16"/>
        <v>0</v>
      </c>
      <c r="AF72" s="9">
        <f t="shared" si="16"/>
        <v>0</v>
      </c>
      <c r="AG72" s="9"/>
      <c r="AH72" s="9"/>
      <c r="AI72" s="9">
        <f t="shared" si="16"/>
        <v>0</v>
      </c>
      <c r="AJ72" s="9">
        <f t="shared" si="16"/>
        <v>0</v>
      </c>
      <c r="AK72" s="9">
        <f t="shared" si="16"/>
        <v>0</v>
      </c>
      <c r="AL72" s="9"/>
      <c r="AM72" s="9">
        <f t="shared" si="16"/>
        <v>3442.9760000000001</v>
      </c>
      <c r="AN72" s="9">
        <f t="shared" si="16"/>
        <v>70.039000000000001</v>
      </c>
      <c r="AO72" s="9">
        <f t="shared" si="16"/>
        <v>3513.0149999999999</v>
      </c>
      <c r="AP72" s="9"/>
      <c r="AQ72" s="9"/>
      <c r="AR72" s="9">
        <f t="shared" si="16"/>
        <v>3429.0810000000001</v>
      </c>
      <c r="AS72" s="9">
        <f t="shared" si="16"/>
        <v>24.324999999999999</v>
      </c>
      <c r="AT72" s="9">
        <f t="shared" si="16"/>
        <v>3453.4059999999999</v>
      </c>
      <c r="AU72" s="9"/>
      <c r="AV72" s="9">
        <f t="shared" si="16"/>
        <v>1905.11</v>
      </c>
      <c r="AW72" s="9">
        <f t="shared" si="16"/>
        <v>38.759</v>
      </c>
      <c r="AX72" s="9">
        <f t="shared" si="16"/>
        <v>1943.8689999999999</v>
      </c>
      <c r="AY72" s="9"/>
      <c r="AZ72" s="9"/>
      <c r="BA72" s="9">
        <f t="shared" si="16"/>
        <v>1897.4390000000001</v>
      </c>
      <c r="BB72" s="9">
        <f t="shared" si="16"/>
        <v>13.461</v>
      </c>
      <c r="BC72" s="9">
        <f t="shared" si="16"/>
        <v>1910.9</v>
      </c>
      <c r="BD72" s="9"/>
      <c r="BE72" s="9">
        <f t="shared" si="16"/>
        <v>1537.866</v>
      </c>
      <c r="BF72" s="9">
        <f t="shared" si="16"/>
        <v>31.28</v>
      </c>
      <c r="BG72" s="9">
        <f t="shared" si="16"/>
        <v>1569.146</v>
      </c>
      <c r="BH72" s="9"/>
      <c r="BI72" s="9"/>
      <c r="BJ72" s="9">
        <f t="shared" si="16"/>
        <v>1531.6420000000001</v>
      </c>
      <c r="BK72" s="9">
        <f t="shared" si="16"/>
        <v>10.864000000000001</v>
      </c>
      <c r="BL72" s="9">
        <f t="shared" si="16"/>
        <v>1542.5060000000001</v>
      </c>
      <c r="BM72" s="9"/>
      <c r="BN72" s="9">
        <f t="shared" si="16"/>
        <v>0</v>
      </c>
      <c r="BO72" s="9">
        <f t="shared" si="16"/>
        <v>0</v>
      </c>
      <c r="BP72" s="9">
        <f t="shared" si="16"/>
        <v>0</v>
      </c>
      <c r="BQ72" s="9"/>
      <c r="BR72" s="9"/>
      <c r="BS72" s="9">
        <f t="shared" si="16"/>
        <v>0</v>
      </c>
      <c r="BT72" s="9">
        <f t="shared" si="16"/>
        <v>0</v>
      </c>
      <c r="BU72" s="9">
        <f t="shared" si="16"/>
        <v>0</v>
      </c>
      <c r="BV72" s="9"/>
      <c r="BW72" s="9">
        <f t="shared" si="16"/>
        <v>0</v>
      </c>
      <c r="BX72" s="9">
        <f t="shared" si="16"/>
        <v>0</v>
      </c>
      <c r="BY72" s="9">
        <f t="shared" si="16"/>
        <v>0</v>
      </c>
      <c r="BZ72" s="9"/>
      <c r="CA72" s="9"/>
      <c r="CB72" s="9">
        <f t="shared" si="16"/>
        <v>0</v>
      </c>
      <c r="CC72" s="9">
        <f t="shared" si="16"/>
        <v>0</v>
      </c>
      <c r="CD72" s="9">
        <f t="shared" si="16"/>
        <v>0</v>
      </c>
      <c r="CE72" s="9"/>
      <c r="CF72" s="9">
        <f t="shared" si="16"/>
        <v>0</v>
      </c>
      <c r="CG72" s="9">
        <f t="shared" si="16"/>
        <v>0</v>
      </c>
      <c r="CH72" s="9">
        <f t="shared" si="16"/>
        <v>0</v>
      </c>
      <c r="CI72" s="9"/>
      <c r="CJ72" s="9"/>
      <c r="CK72" s="9">
        <f t="shared" si="16"/>
        <v>0</v>
      </c>
      <c r="CL72" s="9">
        <f t="shared" si="16"/>
        <v>0</v>
      </c>
      <c r="CM72" s="9">
        <f t="shared" si="16"/>
        <v>0</v>
      </c>
      <c r="CN72" s="9"/>
      <c r="CO72" s="9">
        <f t="shared" si="16"/>
        <v>0</v>
      </c>
      <c r="CP72" s="9">
        <f t="shared" si="16"/>
        <v>0</v>
      </c>
      <c r="CQ72" s="9">
        <f t="shared" si="16"/>
        <v>0</v>
      </c>
      <c r="CR72" s="9"/>
      <c r="CS72" s="9"/>
      <c r="CT72" s="9">
        <f t="shared" ref="CT72:DZ75" si="17">CT20/1000</f>
        <v>0</v>
      </c>
      <c r="CU72" s="9">
        <f t="shared" si="17"/>
        <v>0</v>
      </c>
      <c r="CV72" s="9">
        <f t="shared" si="17"/>
        <v>0</v>
      </c>
      <c r="CW72" s="9"/>
      <c r="CX72" s="9">
        <f t="shared" si="17"/>
        <v>0</v>
      </c>
      <c r="CY72" s="9">
        <f t="shared" si="17"/>
        <v>0</v>
      </c>
      <c r="CZ72" s="9">
        <f t="shared" si="17"/>
        <v>0</v>
      </c>
      <c r="DA72" s="9"/>
      <c r="DB72" s="9"/>
      <c r="DC72" s="9">
        <f t="shared" si="17"/>
        <v>0</v>
      </c>
      <c r="DD72" s="9">
        <f t="shared" si="17"/>
        <v>0</v>
      </c>
      <c r="DE72" s="9">
        <f t="shared" si="17"/>
        <v>0</v>
      </c>
      <c r="DF72" s="9"/>
      <c r="DG72" s="9">
        <f t="shared" si="17"/>
        <v>39921.737000000001</v>
      </c>
      <c r="DH72" s="9">
        <f t="shared" si="17"/>
        <v>704.79899999999998</v>
      </c>
      <c r="DI72" s="9">
        <f t="shared" si="17"/>
        <v>40657.512000000002</v>
      </c>
      <c r="DJ72" s="9"/>
      <c r="DK72" s="9"/>
      <c r="DL72" s="9">
        <f t="shared" si="17"/>
        <v>39718.788999999997</v>
      </c>
      <c r="DM72" s="9">
        <f t="shared" si="17"/>
        <v>265.73099999999999</v>
      </c>
      <c r="DN72" s="9">
        <f t="shared" si="17"/>
        <v>40015.495999999999</v>
      </c>
      <c r="DO72" s="9"/>
      <c r="DP72" s="9">
        <f t="shared" si="17"/>
        <v>0</v>
      </c>
      <c r="DQ72" s="9">
        <f t="shared" si="17"/>
        <v>0</v>
      </c>
      <c r="DR72" s="9">
        <f t="shared" si="17"/>
        <v>0</v>
      </c>
      <c r="DS72" s="9"/>
      <c r="DT72" s="9"/>
      <c r="DU72" s="9">
        <f t="shared" si="17"/>
        <v>0</v>
      </c>
      <c r="DV72" s="9">
        <f t="shared" si="17"/>
        <v>0</v>
      </c>
      <c r="DW72" s="9">
        <f t="shared" si="17"/>
        <v>0</v>
      </c>
      <c r="DX72" s="9"/>
      <c r="DY72" s="9">
        <f t="shared" si="17"/>
        <v>5047.1080000000002</v>
      </c>
      <c r="DZ72" s="9">
        <f t="shared" si="17"/>
        <v>2237.1770000000001</v>
      </c>
      <c r="EA72" s="9">
        <f t="shared" si="15"/>
        <v>7284.2849999999999</v>
      </c>
      <c r="EB72" s="9"/>
      <c r="EC72" s="9"/>
      <c r="ED72" s="9">
        <f t="shared" si="15"/>
        <v>4718.5190000000002</v>
      </c>
      <c r="EE72" s="9">
        <f t="shared" si="15"/>
        <v>244.215</v>
      </c>
      <c r="EF72" s="9">
        <f t="shared" si="15"/>
        <v>4962.7340000000004</v>
      </c>
      <c r="EG72" s="9"/>
    </row>
    <row r="73" spans="2:137" ht="15" customHeight="1">
      <c r="B73" s="7" t="s">
        <v>33</v>
      </c>
      <c r="C73" s="9">
        <f t="shared" ref="C73:CT76" si="18">C21/1000</f>
        <v>1518.9179999999999</v>
      </c>
      <c r="D73" s="9">
        <f t="shared" si="18"/>
        <v>11.728999999999999</v>
      </c>
      <c r="E73" s="9">
        <f t="shared" si="18"/>
        <v>1530.6469999999999</v>
      </c>
      <c r="F73" s="9"/>
      <c r="G73" s="9"/>
      <c r="H73" s="9">
        <f t="shared" si="18"/>
        <v>1505.2059999999999</v>
      </c>
      <c r="I73" s="9">
        <f t="shared" si="18"/>
        <v>5.1779999999999999</v>
      </c>
      <c r="J73" s="9">
        <f t="shared" si="18"/>
        <v>1510.384</v>
      </c>
      <c r="K73" s="9"/>
      <c r="L73" s="9">
        <f t="shared" si="18"/>
        <v>1518.9179999999999</v>
      </c>
      <c r="M73" s="9">
        <f t="shared" si="18"/>
        <v>11.728999999999999</v>
      </c>
      <c r="N73" s="9">
        <f t="shared" si="18"/>
        <v>1530.6469999999999</v>
      </c>
      <c r="O73" s="9"/>
      <c r="P73" s="9"/>
      <c r="Q73" s="9">
        <f t="shared" si="18"/>
        <v>1505.2059999999999</v>
      </c>
      <c r="R73" s="9">
        <f t="shared" si="18"/>
        <v>5.1779999999999999</v>
      </c>
      <c r="S73" s="9">
        <f t="shared" si="18"/>
        <v>1510.384</v>
      </c>
      <c r="T73" s="9"/>
      <c r="U73" s="9">
        <f t="shared" si="18"/>
        <v>10.791</v>
      </c>
      <c r="V73" s="9">
        <f t="shared" si="18"/>
        <v>0</v>
      </c>
      <c r="W73" s="9">
        <f t="shared" si="18"/>
        <v>10.791</v>
      </c>
      <c r="X73" s="9"/>
      <c r="Y73" s="9"/>
      <c r="Z73" s="9">
        <f t="shared" si="18"/>
        <v>10.791</v>
      </c>
      <c r="AA73" s="9">
        <f t="shared" si="18"/>
        <v>0</v>
      </c>
      <c r="AB73" s="9">
        <f t="shared" si="18"/>
        <v>10.791</v>
      </c>
      <c r="AC73" s="9"/>
      <c r="AD73" s="9">
        <f t="shared" si="18"/>
        <v>0</v>
      </c>
      <c r="AE73" s="9">
        <f t="shared" si="18"/>
        <v>0</v>
      </c>
      <c r="AF73" s="9">
        <f t="shared" si="18"/>
        <v>0</v>
      </c>
      <c r="AG73" s="9"/>
      <c r="AH73" s="9"/>
      <c r="AI73" s="9">
        <f t="shared" si="18"/>
        <v>0</v>
      </c>
      <c r="AJ73" s="9">
        <f t="shared" si="18"/>
        <v>0</v>
      </c>
      <c r="AK73" s="9">
        <f t="shared" si="18"/>
        <v>0</v>
      </c>
      <c r="AL73" s="9"/>
      <c r="AM73" s="9">
        <f t="shared" si="18"/>
        <v>1508.127</v>
      </c>
      <c r="AN73" s="9">
        <f t="shared" si="18"/>
        <v>11.728999999999999</v>
      </c>
      <c r="AO73" s="9">
        <f t="shared" si="18"/>
        <v>1519.856</v>
      </c>
      <c r="AP73" s="9"/>
      <c r="AQ73" s="9"/>
      <c r="AR73" s="9">
        <f t="shared" si="18"/>
        <v>1494.415</v>
      </c>
      <c r="AS73" s="9">
        <f t="shared" si="18"/>
        <v>5.1779999999999999</v>
      </c>
      <c r="AT73" s="9">
        <f t="shared" si="18"/>
        <v>1499.5930000000001</v>
      </c>
      <c r="AU73" s="9"/>
      <c r="AV73" s="9">
        <f t="shared" si="18"/>
        <v>682.62800000000004</v>
      </c>
      <c r="AW73" s="9">
        <f t="shared" si="18"/>
        <v>4.7469999999999999</v>
      </c>
      <c r="AX73" s="9">
        <f t="shared" si="18"/>
        <v>687.375</v>
      </c>
      <c r="AY73" s="9"/>
      <c r="AZ73" s="9"/>
      <c r="BA73" s="9">
        <f t="shared" si="18"/>
        <v>676.41600000000005</v>
      </c>
      <c r="BB73" s="9">
        <f t="shared" si="18"/>
        <v>2.0950000000000002</v>
      </c>
      <c r="BC73" s="9">
        <f t="shared" si="18"/>
        <v>678.51099999999997</v>
      </c>
      <c r="BD73" s="9"/>
      <c r="BE73" s="9">
        <f t="shared" si="18"/>
        <v>825.49900000000002</v>
      </c>
      <c r="BF73" s="9">
        <f t="shared" si="18"/>
        <v>6.9820000000000002</v>
      </c>
      <c r="BG73" s="9">
        <f t="shared" si="18"/>
        <v>832.48099999999999</v>
      </c>
      <c r="BH73" s="9"/>
      <c r="BI73" s="9"/>
      <c r="BJ73" s="9">
        <f t="shared" si="18"/>
        <v>817.99900000000002</v>
      </c>
      <c r="BK73" s="9">
        <f t="shared" si="18"/>
        <v>3.0830000000000002</v>
      </c>
      <c r="BL73" s="9">
        <f t="shared" si="18"/>
        <v>821.08199999999999</v>
      </c>
      <c r="BM73" s="9"/>
      <c r="BN73" s="9">
        <f t="shared" si="18"/>
        <v>0</v>
      </c>
      <c r="BO73" s="9">
        <f t="shared" si="18"/>
        <v>0</v>
      </c>
      <c r="BP73" s="9">
        <f t="shared" si="18"/>
        <v>0</v>
      </c>
      <c r="BQ73" s="9"/>
      <c r="BR73" s="9"/>
      <c r="BS73" s="9">
        <f t="shared" si="18"/>
        <v>0</v>
      </c>
      <c r="BT73" s="9">
        <f t="shared" si="18"/>
        <v>0</v>
      </c>
      <c r="BU73" s="9">
        <f t="shared" si="18"/>
        <v>0</v>
      </c>
      <c r="BV73" s="9"/>
      <c r="BW73" s="9">
        <f t="shared" si="18"/>
        <v>0</v>
      </c>
      <c r="BX73" s="9">
        <f t="shared" si="18"/>
        <v>0</v>
      </c>
      <c r="BY73" s="9">
        <f t="shared" si="18"/>
        <v>0</v>
      </c>
      <c r="BZ73" s="9"/>
      <c r="CA73" s="9"/>
      <c r="CB73" s="9">
        <f t="shared" si="18"/>
        <v>0</v>
      </c>
      <c r="CC73" s="9">
        <f t="shared" si="18"/>
        <v>0</v>
      </c>
      <c r="CD73" s="9">
        <f t="shared" si="18"/>
        <v>0</v>
      </c>
      <c r="CE73" s="9"/>
      <c r="CF73" s="9">
        <f t="shared" si="18"/>
        <v>0</v>
      </c>
      <c r="CG73" s="9">
        <f t="shared" si="18"/>
        <v>0</v>
      </c>
      <c r="CH73" s="9">
        <f t="shared" si="18"/>
        <v>0</v>
      </c>
      <c r="CI73" s="9"/>
      <c r="CJ73" s="9"/>
      <c r="CK73" s="9">
        <f t="shared" si="18"/>
        <v>0</v>
      </c>
      <c r="CL73" s="9">
        <f t="shared" si="18"/>
        <v>0</v>
      </c>
      <c r="CM73" s="9">
        <f t="shared" si="18"/>
        <v>0</v>
      </c>
      <c r="CN73" s="9"/>
      <c r="CO73" s="9">
        <f t="shared" si="18"/>
        <v>0</v>
      </c>
      <c r="CP73" s="9">
        <f t="shared" si="18"/>
        <v>0</v>
      </c>
      <c r="CQ73" s="9">
        <f t="shared" si="18"/>
        <v>0</v>
      </c>
      <c r="CR73" s="9"/>
      <c r="CS73" s="9"/>
      <c r="CT73" s="9">
        <f t="shared" si="18"/>
        <v>0</v>
      </c>
      <c r="CU73" s="9">
        <f t="shared" si="17"/>
        <v>0</v>
      </c>
      <c r="CV73" s="9">
        <f t="shared" si="17"/>
        <v>0</v>
      </c>
      <c r="CW73" s="9"/>
      <c r="CX73" s="9">
        <f t="shared" si="17"/>
        <v>0</v>
      </c>
      <c r="CY73" s="9">
        <f t="shared" si="17"/>
        <v>0</v>
      </c>
      <c r="CZ73" s="9">
        <f t="shared" si="17"/>
        <v>0</v>
      </c>
      <c r="DA73" s="9"/>
      <c r="DB73" s="9"/>
      <c r="DC73" s="9">
        <f t="shared" si="17"/>
        <v>0</v>
      </c>
      <c r="DD73" s="9">
        <f t="shared" si="17"/>
        <v>0</v>
      </c>
      <c r="DE73" s="9">
        <f t="shared" si="17"/>
        <v>0</v>
      </c>
      <c r="DF73" s="9"/>
      <c r="DG73" s="9">
        <f t="shared" si="17"/>
        <v>19577.761999999999</v>
      </c>
      <c r="DH73" s="9">
        <f t="shared" si="17"/>
        <v>161.935</v>
      </c>
      <c r="DI73" s="9">
        <f t="shared" si="17"/>
        <v>19757.847000000002</v>
      </c>
      <c r="DJ73" s="9"/>
      <c r="DK73" s="9"/>
      <c r="DL73" s="9">
        <f t="shared" si="17"/>
        <v>19444.236000000001</v>
      </c>
      <c r="DM73" s="9">
        <f t="shared" si="17"/>
        <v>70.263999999999996</v>
      </c>
      <c r="DN73" s="9">
        <f t="shared" si="17"/>
        <v>19532.650000000001</v>
      </c>
      <c r="DO73" s="9"/>
      <c r="DP73" s="9">
        <f t="shared" si="17"/>
        <v>0</v>
      </c>
      <c r="DQ73" s="9">
        <f t="shared" si="17"/>
        <v>0.215</v>
      </c>
      <c r="DR73" s="9">
        <f t="shared" si="17"/>
        <v>0.215</v>
      </c>
      <c r="DS73" s="9"/>
      <c r="DT73" s="9"/>
      <c r="DU73" s="9">
        <f t="shared" si="17"/>
        <v>0</v>
      </c>
      <c r="DV73" s="9">
        <f t="shared" si="17"/>
        <v>0.03</v>
      </c>
      <c r="DW73" s="9">
        <f t="shared" si="17"/>
        <v>0.03</v>
      </c>
      <c r="DX73" s="9"/>
      <c r="DY73" s="9">
        <f t="shared" si="17"/>
        <v>1977.923</v>
      </c>
      <c r="DZ73" s="9">
        <f t="shared" si="17"/>
        <v>395.48500000000001</v>
      </c>
      <c r="EA73" s="9">
        <f t="shared" si="15"/>
        <v>2373.4079999999999</v>
      </c>
      <c r="EB73" s="9"/>
      <c r="EC73" s="9"/>
      <c r="ED73" s="9">
        <f t="shared" si="15"/>
        <v>1883.94</v>
      </c>
      <c r="EE73" s="9">
        <f t="shared" si="15"/>
        <v>76.406000000000006</v>
      </c>
      <c r="EF73" s="9">
        <f t="shared" si="15"/>
        <v>1960.346</v>
      </c>
      <c r="EG73" s="9"/>
    </row>
    <row r="74" spans="2:137" ht="15" customHeight="1">
      <c r="B74" s="7" t="s">
        <v>11</v>
      </c>
      <c r="C74" s="9">
        <f t="shared" si="18"/>
        <v>989.06600000000003</v>
      </c>
      <c r="D74" s="9">
        <f t="shared" si="18"/>
        <v>11.132999999999999</v>
      </c>
      <c r="E74" s="9">
        <f t="shared" si="18"/>
        <v>1000.199</v>
      </c>
      <c r="F74" s="9"/>
      <c r="G74" s="9"/>
      <c r="H74" s="9">
        <f t="shared" si="18"/>
        <v>985.35400000000004</v>
      </c>
      <c r="I74" s="9">
        <f t="shared" si="18"/>
        <v>2.8239999999999998</v>
      </c>
      <c r="J74" s="9">
        <f t="shared" si="18"/>
        <v>988.178</v>
      </c>
      <c r="K74" s="9"/>
      <c r="L74" s="9">
        <f t="shared" si="18"/>
        <v>989.06600000000003</v>
      </c>
      <c r="M74" s="9">
        <f t="shared" si="18"/>
        <v>11.132999999999999</v>
      </c>
      <c r="N74" s="9">
        <f t="shared" si="18"/>
        <v>1000.199</v>
      </c>
      <c r="O74" s="9"/>
      <c r="P74" s="9"/>
      <c r="Q74" s="9">
        <f t="shared" si="18"/>
        <v>985.35400000000004</v>
      </c>
      <c r="R74" s="9">
        <f t="shared" si="18"/>
        <v>2.8239999999999998</v>
      </c>
      <c r="S74" s="9">
        <f t="shared" si="18"/>
        <v>988.178</v>
      </c>
      <c r="T74" s="9"/>
      <c r="U74" s="9">
        <f t="shared" si="18"/>
        <v>3</v>
      </c>
      <c r="V74" s="9">
        <f t="shared" si="18"/>
        <v>0</v>
      </c>
      <c r="W74" s="9">
        <f t="shared" si="18"/>
        <v>3</v>
      </c>
      <c r="X74" s="9"/>
      <c r="Y74" s="9"/>
      <c r="Z74" s="9">
        <f t="shared" si="18"/>
        <v>3</v>
      </c>
      <c r="AA74" s="9">
        <f t="shared" si="18"/>
        <v>0</v>
      </c>
      <c r="AB74" s="9">
        <f t="shared" si="18"/>
        <v>3</v>
      </c>
      <c r="AC74" s="9"/>
      <c r="AD74" s="9">
        <f t="shared" si="18"/>
        <v>0</v>
      </c>
      <c r="AE74" s="9">
        <f t="shared" si="18"/>
        <v>0</v>
      </c>
      <c r="AF74" s="9">
        <f t="shared" si="18"/>
        <v>0</v>
      </c>
      <c r="AG74" s="9"/>
      <c r="AH74" s="9"/>
      <c r="AI74" s="9">
        <f t="shared" si="18"/>
        <v>0</v>
      </c>
      <c r="AJ74" s="9">
        <f t="shared" si="18"/>
        <v>0</v>
      </c>
      <c r="AK74" s="9">
        <f t="shared" si="18"/>
        <v>0</v>
      </c>
      <c r="AL74" s="9"/>
      <c r="AM74" s="9">
        <f t="shared" si="18"/>
        <v>986.06600000000003</v>
      </c>
      <c r="AN74" s="9">
        <f t="shared" si="18"/>
        <v>11.132999999999999</v>
      </c>
      <c r="AO74" s="9">
        <f t="shared" si="18"/>
        <v>997.19899999999996</v>
      </c>
      <c r="AP74" s="9"/>
      <c r="AQ74" s="9"/>
      <c r="AR74" s="9">
        <f t="shared" si="18"/>
        <v>982.35400000000004</v>
      </c>
      <c r="AS74" s="9">
        <f t="shared" si="18"/>
        <v>2.8239999999999998</v>
      </c>
      <c r="AT74" s="9">
        <f t="shared" si="18"/>
        <v>985.178</v>
      </c>
      <c r="AU74" s="9"/>
      <c r="AV74" s="9">
        <f t="shared" si="18"/>
        <v>522.89300000000003</v>
      </c>
      <c r="AW74" s="9">
        <f t="shared" si="18"/>
        <v>5.9039999999999999</v>
      </c>
      <c r="AX74" s="9">
        <f t="shared" si="18"/>
        <v>528.79700000000003</v>
      </c>
      <c r="AY74" s="9"/>
      <c r="AZ74" s="9"/>
      <c r="BA74" s="9">
        <f t="shared" si="18"/>
        <v>520.92499999999995</v>
      </c>
      <c r="BB74" s="9">
        <f t="shared" si="18"/>
        <v>1.498</v>
      </c>
      <c r="BC74" s="9">
        <f t="shared" si="18"/>
        <v>522.423</v>
      </c>
      <c r="BD74" s="9"/>
      <c r="BE74" s="9">
        <f t="shared" si="18"/>
        <v>463.173</v>
      </c>
      <c r="BF74" s="9">
        <f t="shared" si="18"/>
        <v>5.2290000000000001</v>
      </c>
      <c r="BG74" s="9">
        <f t="shared" si="18"/>
        <v>468.40199999999999</v>
      </c>
      <c r="BH74" s="9"/>
      <c r="BI74" s="9"/>
      <c r="BJ74" s="9">
        <f t="shared" si="18"/>
        <v>461.42899999999997</v>
      </c>
      <c r="BK74" s="9">
        <f t="shared" si="18"/>
        <v>1.3260000000000001</v>
      </c>
      <c r="BL74" s="9">
        <f t="shared" si="18"/>
        <v>462.755</v>
      </c>
      <c r="BM74" s="9"/>
      <c r="BN74" s="9">
        <f t="shared" si="18"/>
        <v>0</v>
      </c>
      <c r="BO74" s="9">
        <f t="shared" si="18"/>
        <v>0</v>
      </c>
      <c r="BP74" s="9">
        <f t="shared" si="18"/>
        <v>0</v>
      </c>
      <c r="BQ74" s="9"/>
      <c r="BR74" s="9"/>
      <c r="BS74" s="9">
        <f t="shared" si="18"/>
        <v>0</v>
      </c>
      <c r="BT74" s="9">
        <f t="shared" si="18"/>
        <v>0</v>
      </c>
      <c r="BU74" s="9">
        <f t="shared" si="18"/>
        <v>0</v>
      </c>
      <c r="BV74" s="9"/>
      <c r="BW74" s="9">
        <f t="shared" si="18"/>
        <v>0</v>
      </c>
      <c r="BX74" s="9">
        <f t="shared" si="18"/>
        <v>0</v>
      </c>
      <c r="BY74" s="9">
        <f t="shared" si="18"/>
        <v>0</v>
      </c>
      <c r="BZ74" s="9"/>
      <c r="CA74" s="9"/>
      <c r="CB74" s="9">
        <f t="shared" si="18"/>
        <v>0</v>
      </c>
      <c r="CC74" s="9">
        <f t="shared" si="18"/>
        <v>0</v>
      </c>
      <c r="CD74" s="9">
        <f t="shared" si="18"/>
        <v>0</v>
      </c>
      <c r="CE74" s="9"/>
      <c r="CF74" s="9">
        <f t="shared" si="18"/>
        <v>0</v>
      </c>
      <c r="CG74" s="9">
        <f t="shared" si="18"/>
        <v>0</v>
      </c>
      <c r="CH74" s="9">
        <f t="shared" si="18"/>
        <v>0</v>
      </c>
      <c r="CI74" s="9"/>
      <c r="CJ74" s="9"/>
      <c r="CK74" s="9">
        <f t="shared" si="18"/>
        <v>0</v>
      </c>
      <c r="CL74" s="9">
        <f t="shared" si="18"/>
        <v>0</v>
      </c>
      <c r="CM74" s="9">
        <f t="shared" si="18"/>
        <v>0</v>
      </c>
      <c r="CN74" s="9"/>
      <c r="CO74" s="9">
        <f t="shared" si="18"/>
        <v>0</v>
      </c>
      <c r="CP74" s="9">
        <f t="shared" si="18"/>
        <v>0</v>
      </c>
      <c r="CQ74" s="9">
        <f t="shared" si="18"/>
        <v>0</v>
      </c>
      <c r="CR74" s="9"/>
      <c r="CS74" s="9"/>
      <c r="CT74" s="9">
        <f t="shared" si="18"/>
        <v>0</v>
      </c>
      <c r="CU74" s="9">
        <f t="shared" si="17"/>
        <v>0</v>
      </c>
      <c r="CV74" s="9">
        <f t="shared" si="17"/>
        <v>0</v>
      </c>
      <c r="CW74" s="9"/>
      <c r="CX74" s="9">
        <f t="shared" si="17"/>
        <v>0</v>
      </c>
      <c r="CY74" s="9">
        <f t="shared" si="17"/>
        <v>0</v>
      </c>
      <c r="CZ74" s="9">
        <f t="shared" si="17"/>
        <v>0</v>
      </c>
      <c r="DA74" s="9"/>
      <c r="DB74" s="9"/>
      <c r="DC74" s="9">
        <f t="shared" si="17"/>
        <v>0</v>
      </c>
      <c r="DD74" s="9">
        <f t="shared" si="17"/>
        <v>0</v>
      </c>
      <c r="DE74" s="9">
        <f t="shared" si="17"/>
        <v>0</v>
      </c>
      <c r="DF74" s="9"/>
      <c r="DG74" s="9">
        <f t="shared" si="17"/>
        <v>13601.486999999999</v>
      </c>
      <c r="DH74" s="9">
        <f t="shared" si="17"/>
        <v>136.04599999999999</v>
      </c>
      <c r="DI74" s="9">
        <f t="shared" si="17"/>
        <v>13751.186</v>
      </c>
      <c r="DJ74" s="9"/>
      <c r="DK74" s="9"/>
      <c r="DL74" s="9">
        <f t="shared" si="17"/>
        <v>13526.385</v>
      </c>
      <c r="DM74" s="9">
        <f t="shared" si="17"/>
        <v>53.005000000000003</v>
      </c>
      <c r="DN74" s="9">
        <f t="shared" si="17"/>
        <v>13593.043</v>
      </c>
      <c r="DO74" s="9"/>
      <c r="DP74" s="9">
        <f t="shared" si="17"/>
        <v>0</v>
      </c>
      <c r="DQ74" s="9">
        <f t="shared" si="17"/>
        <v>0</v>
      </c>
      <c r="DR74" s="9">
        <f t="shared" si="17"/>
        <v>0</v>
      </c>
      <c r="DS74" s="9"/>
      <c r="DT74" s="9"/>
      <c r="DU74" s="9">
        <f t="shared" si="17"/>
        <v>0</v>
      </c>
      <c r="DV74" s="9">
        <f t="shared" si="17"/>
        <v>0</v>
      </c>
      <c r="DW74" s="9">
        <f t="shared" si="17"/>
        <v>0</v>
      </c>
      <c r="DX74" s="9"/>
      <c r="DY74" s="9">
        <f t="shared" si="17"/>
        <v>2275.703</v>
      </c>
      <c r="DZ74" s="9">
        <f t="shared" si="17"/>
        <v>312.34899999999999</v>
      </c>
      <c r="EA74" s="9">
        <f t="shared" si="15"/>
        <v>2588.0520000000001</v>
      </c>
      <c r="EB74" s="9"/>
      <c r="EC74" s="9"/>
      <c r="ED74" s="9">
        <f t="shared" si="15"/>
        <v>2189.087</v>
      </c>
      <c r="EE74" s="9">
        <f t="shared" si="15"/>
        <v>92.793999999999997</v>
      </c>
      <c r="EF74" s="9">
        <f t="shared" si="15"/>
        <v>2281.8809999999999</v>
      </c>
      <c r="EG74" s="9"/>
    </row>
    <row r="75" spans="2:137" ht="15" customHeight="1">
      <c r="B75" s="7" t="s">
        <v>40</v>
      </c>
      <c r="C75" s="9">
        <f t="shared" si="18"/>
        <v>2541.5340000000001</v>
      </c>
      <c r="D75" s="9">
        <f t="shared" si="18"/>
        <v>100.81699999999999</v>
      </c>
      <c r="E75" s="9">
        <f t="shared" si="18"/>
        <v>2642.3510000000001</v>
      </c>
      <c r="F75" s="9"/>
      <c r="G75" s="9"/>
      <c r="H75" s="9">
        <f t="shared" si="18"/>
        <v>2513.3150000000001</v>
      </c>
      <c r="I75" s="9">
        <f t="shared" si="18"/>
        <v>18.704999999999998</v>
      </c>
      <c r="J75" s="9">
        <f t="shared" si="18"/>
        <v>2532.02</v>
      </c>
      <c r="K75" s="9"/>
      <c r="L75" s="9">
        <f t="shared" si="18"/>
        <v>2541.5340000000001</v>
      </c>
      <c r="M75" s="9">
        <f t="shared" si="18"/>
        <v>100.81699999999999</v>
      </c>
      <c r="N75" s="9">
        <f t="shared" si="18"/>
        <v>2642.3510000000001</v>
      </c>
      <c r="O75" s="9"/>
      <c r="P75" s="9"/>
      <c r="Q75" s="9">
        <f t="shared" si="18"/>
        <v>2513.3150000000001</v>
      </c>
      <c r="R75" s="9">
        <f t="shared" si="18"/>
        <v>18.704999999999998</v>
      </c>
      <c r="S75" s="9">
        <f t="shared" si="18"/>
        <v>2532.02</v>
      </c>
      <c r="T75" s="9"/>
      <c r="U75" s="9">
        <f t="shared" si="18"/>
        <v>11.701000000000001</v>
      </c>
      <c r="V75" s="9">
        <f t="shared" si="18"/>
        <v>0</v>
      </c>
      <c r="W75" s="9">
        <f t="shared" si="18"/>
        <v>11.701000000000001</v>
      </c>
      <c r="X75" s="9"/>
      <c r="Y75" s="9"/>
      <c r="Z75" s="9">
        <f t="shared" si="18"/>
        <v>11.701000000000001</v>
      </c>
      <c r="AA75" s="9">
        <f t="shared" si="18"/>
        <v>0</v>
      </c>
      <c r="AB75" s="9">
        <f t="shared" si="18"/>
        <v>11.701000000000001</v>
      </c>
      <c r="AC75" s="9"/>
      <c r="AD75" s="9">
        <f t="shared" si="18"/>
        <v>0</v>
      </c>
      <c r="AE75" s="9">
        <f t="shared" si="18"/>
        <v>0</v>
      </c>
      <c r="AF75" s="9">
        <f t="shared" si="18"/>
        <v>0</v>
      </c>
      <c r="AG75" s="9"/>
      <c r="AH75" s="9"/>
      <c r="AI75" s="9">
        <f t="shared" si="18"/>
        <v>0</v>
      </c>
      <c r="AJ75" s="9">
        <f t="shared" si="18"/>
        <v>0</v>
      </c>
      <c r="AK75" s="9">
        <f t="shared" si="18"/>
        <v>0</v>
      </c>
      <c r="AL75" s="9"/>
      <c r="AM75" s="9">
        <f t="shared" si="18"/>
        <v>2529.8330000000001</v>
      </c>
      <c r="AN75" s="9">
        <f t="shared" si="18"/>
        <v>100.81699999999999</v>
      </c>
      <c r="AO75" s="9">
        <f t="shared" si="18"/>
        <v>2630.65</v>
      </c>
      <c r="AP75" s="9"/>
      <c r="AQ75" s="9"/>
      <c r="AR75" s="9">
        <f t="shared" si="18"/>
        <v>2501.614</v>
      </c>
      <c r="AS75" s="9">
        <f t="shared" si="18"/>
        <v>18.704999999999998</v>
      </c>
      <c r="AT75" s="9">
        <f t="shared" si="18"/>
        <v>2520.319</v>
      </c>
      <c r="AU75" s="9"/>
      <c r="AV75" s="9">
        <f t="shared" si="18"/>
        <v>1320.71</v>
      </c>
      <c r="AW75" s="9">
        <f t="shared" si="18"/>
        <v>54.412999999999997</v>
      </c>
      <c r="AX75" s="9">
        <f t="shared" si="18"/>
        <v>1375.123</v>
      </c>
      <c r="AY75" s="9"/>
      <c r="AZ75" s="9"/>
      <c r="BA75" s="9">
        <f t="shared" si="18"/>
        <v>1305.979</v>
      </c>
      <c r="BB75" s="9">
        <f t="shared" si="18"/>
        <v>10.095000000000001</v>
      </c>
      <c r="BC75" s="9">
        <f t="shared" si="18"/>
        <v>1316.0740000000001</v>
      </c>
      <c r="BD75" s="9"/>
      <c r="BE75" s="9">
        <f t="shared" si="18"/>
        <v>1209.123</v>
      </c>
      <c r="BF75" s="9">
        <f t="shared" si="18"/>
        <v>46.404000000000003</v>
      </c>
      <c r="BG75" s="9">
        <f t="shared" si="18"/>
        <v>1255.527</v>
      </c>
      <c r="BH75" s="9"/>
      <c r="BI75" s="9"/>
      <c r="BJ75" s="9">
        <f t="shared" si="18"/>
        <v>1195.635</v>
      </c>
      <c r="BK75" s="9">
        <f t="shared" si="18"/>
        <v>8.61</v>
      </c>
      <c r="BL75" s="9">
        <f t="shared" si="18"/>
        <v>1204.2449999999999</v>
      </c>
      <c r="BM75" s="9"/>
      <c r="BN75" s="9">
        <f t="shared" si="18"/>
        <v>0</v>
      </c>
      <c r="BO75" s="9">
        <f t="shared" si="18"/>
        <v>0</v>
      </c>
      <c r="BP75" s="9">
        <f t="shared" si="18"/>
        <v>0</v>
      </c>
      <c r="BQ75" s="9"/>
      <c r="BR75" s="9"/>
      <c r="BS75" s="9">
        <f t="shared" si="18"/>
        <v>0</v>
      </c>
      <c r="BT75" s="9">
        <f t="shared" si="18"/>
        <v>0</v>
      </c>
      <c r="BU75" s="9">
        <f t="shared" si="18"/>
        <v>0</v>
      </c>
      <c r="BV75" s="9"/>
      <c r="BW75" s="9">
        <f t="shared" si="18"/>
        <v>0</v>
      </c>
      <c r="BX75" s="9">
        <f t="shared" si="18"/>
        <v>0</v>
      </c>
      <c r="BY75" s="9">
        <f t="shared" si="18"/>
        <v>0</v>
      </c>
      <c r="BZ75" s="9"/>
      <c r="CA75" s="9"/>
      <c r="CB75" s="9">
        <f t="shared" si="18"/>
        <v>0</v>
      </c>
      <c r="CC75" s="9">
        <f t="shared" si="18"/>
        <v>0</v>
      </c>
      <c r="CD75" s="9">
        <f t="shared" si="18"/>
        <v>0</v>
      </c>
      <c r="CE75" s="9"/>
      <c r="CF75" s="9">
        <f t="shared" si="18"/>
        <v>0</v>
      </c>
      <c r="CG75" s="9">
        <f t="shared" si="18"/>
        <v>0</v>
      </c>
      <c r="CH75" s="9">
        <f t="shared" si="18"/>
        <v>0</v>
      </c>
      <c r="CI75" s="9"/>
      <c r="CJ75" s="9"/>
      <c r="CK75" s="9">
        <f t="shared" si="18"/>
        <v>0</v>
      </c>
      <c r="CL75" s="9">
        <f t="shared" si="18"/>
        <v>0</v>
      </c>
      <c r="CM75" s="9">
        <f t="shared" si="18"/>
        <v>0</v>
      </c>
      <c r="CN75" s="9"/>
      <c r="CO75" s="9">
        <f t="shared" si="18"/>
        <v>0</v>
      </c>
      <c r="CP75" s="9">
        <f t="shared" si="18"/>
        <v>0</v>
      </c>
      <c r="CQ75" s="9">
        <f t="shared" si="18"/>
        <v>0</v>
      </c>
      <c r="CR75" s="9"/>
      <c r="CS75" s="9"/>
      <c r="CT75" s="9">
        <f t="shared" si="18"/>
        <v>0</v>
      </c>
      <c r="CU75" s="9">
        <f t="shared" si="17"/>
        <v>0</v>
      </c>
      <c r="CV75" s="9">
        <f t="shared" si="17"/>
        <v>0</v>
      </c>
      <c r="CW75" s="9"/>
      <c r="CX75" s="9">
        <f t="shared" si="17"/>
        <v>0</v>
      </c>
      <c r="CY75" s="9">
        <f t="shared" si="17"/>
        <v>0</v>
      </c>
      <c r="CZ75" s="9">
        <f t="shared" si="17"/>
        <v>0</v>
      </c>
      <c r="DA75" s="9"/>
      <c r="DB75" s="9"/>
      <c r="DC75" s="9">
        <f t="shared" si="17"/>
        <v>0</v>
      </c>
      <c r="DD75" s="9">
        <f t="shared" si="17"/>
        <v>0</v>
      </c>
      <c r="DE75" s="9">
        <f t="shared" si="17"/>
        <v>0</v>
      </c>
      <c r="DF75" s="9"/>
      <c r="DG75" s="9">
        <f t="shared" si="17"/>
        <v>29536.085999999999</v>
      </c>
      <c r="DH75" s="9">
        <f t="shared" si="17"/>
        <v>716.70399999999995</v>
      </c>
      <c r="DI75" s="9">
        <f t="shared" si="17"/>
        <v>30274.482</v>
      </c>
      <c r="DJ75" s="9"/>
      <c r="DK75" s="9"/>
      <c r="DL75" s="9">
        <f t="shared" si="17"/>
        <v>29211.022000000001</v>
      </c>
      <c r="DM75" s="9">
        <f t="shared" si="17"/>
        <v>217.39099999999999</v>
      </c>
      <c r="DN75" s="9">
        <f t="shared" si="17"/>
        <v>29450.105</v>
      </c>
      <c r="DO75" s="9"/>
      <c r="DP75" s="9">
        <f t="shared" si="17"/>
        <v>0</v>
      </c>
      <c r="DQ75" s="9">
        <f t="shared" si="17"/>
        <v>0</v>
      </c>
      <c r="DR75" s="9">
        <f t="shared" si="17"/>
        <v>0</v>
      </c>
      <c r="DS75" s="9"/>
      <c r="DT75" s="9"/>
      <c r="DU75" s="9">
        <f t="shared" si="17"/>
        <v>0</v>
      </c>
      <c r="DV75" s="9">
        <f t="shared" si="17"/>
        <v>0</v>
      </c>
      <c r="DW75" s="9">
        <f t="shared" si="17"/>
        <v>0</v>
      </c>
      <c r="DX75" s="9"/>
      <c r="DY75" s="9">
        <f t="shared" si="17"/>
        <v>4802.84</v>
      </c>
      <c r="DZ75" s="9">
        <f t="shared" si="17"/>
        <v>1419.355</v>
      </c>
      <c r="EA75" s="9">
        <f t="shared" si="15"/>
        <v>6222.1949999999997</v>
      </c>
      <c r="EB75" s="9"/>
      <c r="EC75" s="9"/>
      <c r="ED75" s="9">
        <f t="shared" si="15"/>
        <v>4366.7920000000004</v>
      </c>
      <c r="EE75" s="9">
        <f t="shared" si="15"/>
        <v>167.51300000000001</v>
      </c>
      <c r="EF75" s="9">
        <f t="shared" si="15"/>
        <v>4534.3050000000003</v>
      </c>
      <c r="EG75" s="9"/>
    </row>
    <row r="76" spans="2:137" ht="15" customHeight="1">
      <c r="B76" s="7" t="s">
        <v>32</v>
      </c>
      <c r="C76" s="9">
        <f t="shared" si="18"/>
        <v>897.20699999999999</v>
      </c>
      <c r="D76" s="9">
        <f t="shared" si="18"/>
        <v>14.368</v>
      </c>
      <c r="E76" s="9">
        <f t="shared" si="18"/>
        <v>911.57500000000005</v>
      </c>
      <c r="F76" s="9"/>
      <c r="G76" s="9"/>
      <c r="H76" s="9">
        <f t="shared" si="18"/>
        <v>892.78499999999997</v>
      </c>
      <c r="I76" s="9">
        <f t="shared" si="18"/>
        <v>4.0599999999999996</v>
      </c>
      <c r="J76" s="9">
        <f t="shared" si="18"/>
        <v>896.84500000000003</v>
      </c>
      <c r="K76" s="9"/>
      <c r="L76" s="9">
        <f t="shared" si="18"/>
        <v>897.20699999999999</v>
      </c>
      <c r="M76" s="9">
        <f t="shared" si="18"/>
        <v>14.368</v>
      </c>
      <c r="N76" s="9">
        <f t="shared" si="18"/>
        <v>911.57500000000005</v>
      </c>
      <c r="O76" s="9"/>
      <c r="P76" s="9"/>
      <c r="Q76" s="9">
        <f t="shared" si="18"/>
        <v>892.78499999999997</v>
      </c>
      <c r="R76" s="9">
        <f t="shared" si="18"/>
        <v>4.0599999999999996</v>
      </c>
      <c r="S76" s="9">
        <f t="shared" si="18"/>
        <v>896.84500000000003</v>
      </c>
      <c r="T76" s="9"/>
      <c r="U76" s="9">
        <f t="shared" si="18"/>
        <v>1.615</v>
      </c>
      <c r="V76" s="9">
        <f t="shared" si="18"/>
        <v>0</v>
      </c>
      <c r="W76" s="9">
        <f t="shared" si="18"/>
        <v>1.615</v>
      </c>
      <c r="X76" s="9"/>
      <c r="Y76" s="9"/>
      <c r="Z76" s="9">
        <f t="shared" si="18"/>
        <v>1.615</v>
      </c>
      <c r="AA76" s="9">
        <f t="shared" si="18"/>
        <v>0</v>
      </c>
      <c r="AB76" s="9">
        <f t="shared" si="18"/>
        <v>1.615</v>
      </c>
      <c r="AC76" s="9"/>
      <c r="AD76" s="9">
        <f t="shared" si="18"/>
        <v>0</v>
      </c>
      <c r="AE76" s="9">
        <f t="shared" si="18"/>
        <v>0</v>
      </c>
      <c r="AF76" s="9">
        <f t="shared" si="18"/>
        <v>0</v>
      </c>
      <c r="AG76" s="9"/>
      <c r="AH76" s="9"/>
      <c r="AI76" s="9">
        <f t="shared" si="18"/>
        <v>0</v>
      </c>
      <c r="AJ76" s="9">
        <f t="shared" si="18"/>
        <v>0</v>
      </c>
      <c r="AK76" s="9">
        <f t="shared" si="18"/>
        <v>0</v>
      </c>
      <c r="AL76" s="9"/>
      <c r="AM76" s="9">
        <f t="shared" si="18"/>
        <v>895.59199999999998</v>
      </c>
      <c r="AN76" s="9">
        <f t="shared" si="18"/>
        <v>14.368</v>
      </c>
      <c r="AO76" s="9">
        <f t="shared" si="18"/>
        <v>909.96</v>
      </c>
      <c r="AP76" s="9"/>
      <c r="AQ76" s="9"/>
      <c r="AR76" s="9">
        <f t="shared" si="18"/>
        <v>891.17</v>
      </c>
      <c r="AS76" s="9">
        <f t="shared" si="18"/>
        <v>4.0599999999999996</v>
      </c>
      <c r="AT76" s="9">
        <f t="shared" si="18"/>
        <v>895.23</v>
      </c>
      <c r="AU76" s="9"/>
      <c r="AV76" s="9">
        <f t="shared" si="18"/>
        <v>452.28800000000001</v>
      </c>
      <c r="AW76" s="9">
        <f t="shared" si="18"/>
        <v>7.3979999999999997</v>
      </c>
      <c r="AX76" s="9">
        <f t="shared" si="18"/>
        <v>459.68599999999998</v>
      </c>
      <c r="AY76" s="9"/>
      <c r="AZ76" s="9"/>
      <c r="BA76" s="9">
        <f t="shared" si="18"/>
        <v>450.05500000000001</v>
      </c>
      <c r="BB76" s="9">
        <f t="shared" si="18"/>
        <v>2.09</v>
      </c>
      <c r="BC76" s="9">
        <f t="shared" si="18"/>
        <v>452.14499999999998</v>
      </c>
      <c r="BD76" s="9"/>
      <c r="BE76" s="9">
        <f t="shared" si="18"/>
        <v>443.30399999999997</v>
      </c>
      <c r="BF76" s="9">
        <f t="shared" si="18"/>
        <v>6.97</v>
      </c>
      <c r="BG76" s="9">
        <f t="shared" si="18"/>
        <v>450.274</v>
      </c>
      <c r="BH76" s="9"/>
      <c r="BI76" s="9"/>
      <c r="BJ76" s="9">
        <f t="shared" si="18"/>
        <v>441.11500000000001</v>
      </c>
      <c r="BK76" s="9">
        <f t="shared" si="18"/>
        <v>1.97</v>
      </c>
      <c r="BL76" s="9">
        <f t="shared" si="18"/>
        <v>443.08499999999998</v>
      </c>
      <c r="BM76" s="9"/>
      <c r="BN76" s="9">
        <f t="shared" si="18"/>
        <v>0</v>
      </c>
      <c r="BO76" s="9">
        <f t="shared" si="18"/>
        <v>0</v>
      </c>
      <c r="BP76" s="9">
        <f t="shared" si="18"/>
        <v>0</v>
      </c>
      <c r="BQ76" s="9"/>
      <c r="BR76" s="9"/>
      <c r="BS76" s="9">
        <f t="shared" si="18"/>
        <v>0</v>
      </c>
      <c r="BT76" s="9">
        <f t="shared" si="18"/>
        <v>0</v>
      </c>
      <c r="BU76" s="9">
        <f t="shared" si="18"/>
        <v>0</v>
      </c>
      <c r="BV76" s="9"/>
      <c r="BW76" s="9">
        <f t="shared" si="18"/>
        <v>0</v>
      </c>
      <c r="BX76" s="9">
        <f t="shared" si="18"/>
        <v>0</v>
      </c>
      <c r="BY76" s="9">
        <f t="shared" si="18"/>
        <v>0</v>
      </c>
      <c r="BZ76" s="9"/>
      <c r="CA76" s="9"/>
      <c r="CB76" s="9">
        <f t="shared" si="18"/>
        <v>0</v>
      </c>
      <c r="CC76" s="9">
        <f t="shared" si="18"/>
        <v>0</v>
      </c>
      <c r="CD76" s="9">
        <f t="shared" si="18"/>
        <v>0</v>
      </c>
      <c r="CE76" s="9"/>
      <c r="CF76" s="9">
        <f t="shared" si="18"/>
        <v>0</v>
      </c>
      <c r="CG76" s="9">
        <f t="shared" si="18"/>
        <v>0</v>
      </c>
      <c r="CH76" s="9">
        <f t="shared" si="18"/>
        <v>0</v>
      </c>
      <c r="CI76" s="9"/>
      <c r="CJ76" s="9"/>
      <c r="CK76" s="9">
        <f t="shared" si="18"/>
        <v>0</v>
      </c>
      <c r="CL76" s="9">
        <f t="shared" si="18"/>
        <v>0</v>
      </c>
      <c r="CM76" s="9">
        <f t="shared" si="18"/>
        <v>0</v>
      </c>
      <c r="CN76" s="9"/>
      <c r="CO76" s="9">
        <f t="shared" si="18"/>
        <v>0</v>
      </c>
      <c r="CP76" s="9">
        <f t="shared" si="18"/>
        <v>0</v>
      </c>
      <c r="CQ76" s="9">
        <f t="shared" si="18"/>
        <v>0</v>
      </c>
      <c r="CR76" s="9"/>
      <c r="CS76" s="9"/>
      <c r="CT76" s="9">
        <f t="shared" ref="CT76:DZ76" si="19">CT24/1000</f>
        <v>0</v>
      </c>
      <c r="CU76" s="9">
        <f t="shared" si="19"/>
        <v>0</v>
      </c>
      <c r="CV76" s="9">
        <f t="shared" si="19"/>
        <v>0</v>
      </c>
      <c r="CW76" s="9"/>
      <c r="CX76" s="9">
        <f t="shared" si="19"/>
        <v>0</v>
      </c>
      <c r="CY76" s="9">
        <f t="shared" si="19"/>
        <v>0</v>
      </c>
      <c r="CZ76" s="9">
        <f t="shared" si="19"/>
        <v>0</v>
      </c>
      <c r="DA76" s="9"/>
      <c r="DB76" s="9"/>
      <c r="DC76" s="9">
        <f t="shared" si="19"/>
        <v>0</v>
      </c>
      <c r="DD76" s="9">
        <f t="shared" si="19"/>
        <v>0</v>
      </c>
      <c r="DE76" s="9">
        <f t="shared" si="19"/>
        <v>0</v>
      </c>
      <c r="DF76" s="9"/>
      <c r="DG76" s="9">
        <f t="shared" si="19"/>
        <v>11876.907999999999</v>
      </c>
      <c r="DH76" s="9">
        <f t="shared" si="19"/>
        <v>144.49299999999999</v>
      </c>
      <c r="DI76" s="9">
        <f t="shared" si="19"/>
        <v>12033.482</v>
      </c>
      <c r="DJ76" s="9"/>
      <c r="DK76" s="9"/>
      <c r="DL76" s="9">
        <f t="shared" si="19"/>
        <v>11808.708000000001</v>
      </c>
      <c r="DM76" s="9">
        <f t="shared" si="19"/>
        <v>59.091999999999999</v>
      </c>
      <c r="DN76" s="9">
        <f t="shared" si="19"/>
        <v>11879.880999999999</v>
      </c>
      <c r="DO76" s="9"/>
      <c r="DP76" s="9">
        <f t="shared" si="19"/>
        <v>0</v>
      </c>
      <c r="DQ76" s="9">
        <f t="shared" si="19"/>
        <v>0</v>
      </c>
      <c r="DR76" s="9">
        <f t="shared" si="19"/>
        <v>0</v>
      </c>
      <c r="DS76" s="9"/>
      <c r="DT76" s="9"/>
      <c r="DU76" s="9">
        <f t="shared" si="19"/>
        <v>0</v>
      </c>
      <c r="DV76" s="9">
        <f t="shared" si="19"/>
        <v>0</v>
      </c>
      <c r="DW76" s="9">
        <f t="shared" si="19"/>
        <v>0</v>
      </c>
      <c r="DX76" s="9"/>
      <c r="DY76" s="9">
        <f t="shared" si="19"/>
        <v>2291.1280000000002</v>
      </c>
      <c r="DZ76" s="9">
        <f t="shared" si="19"/>
        <v>190.279</v>
      </c>
      <c r="EA76" s="9">
        <f t="shared" si="15"/>
        <v>2481.4070000000002</v>
      </c>
      <c r="EB76" s="9"/>
      <c r="EC76" s="9"/>
      <c r="ED76" s="9">
        <f t="shared" si="15"/>
        <v>2215.308</v>
      </c>
      <c r="EE76" s="9">
        <f t="shared" si="15"/>
        <v>58.975999999999999</v>
      </c>
      <c r="EF76" s="9">
        <f t="shared" si="15"/>
        <v>2274.2840000000001</v>
      </c>
      <c r="EG76" s="9"/>
    </row>
    <row r="77" spans="2:137" ht="15" customHeight="1">
      <c r="B77" s="7" t="s">
        <v>7</v>
      </c>
      <c r="C77" s="9">
        <f t="shared" ref="C77:CT80" si="20">C25/1000</f>
        <v>1256.202</v>
      </c>
      <c r="D77" s="9">
        <f t="shared" si="20"/>
        <v>26.914000000000001</v>
      </c>
      <c r="E77" s="9">
        <f t="shared" si="20"/>
        <v>1283.116</v>
      </c>
      <c r="F77" s="9"/>
      <c r="G77" s="9"/>
      <c r="H77" s="9">
        <f t="shared" si="20"/>
        <v>1252.279</v>
      </c>
      <c r="I77" s="9">
        <f t="shared" si="20"/>
        <v>6.5110000000000001</v>
      </c>
      <c r="J77" s="9">
        <f t="shared" si="20"/>
        <v>1258.79</v>
      </c>
      <c r="K77" s="9"/>
      <c r="L77" s="9">
        <f t="shared" si="20"/>
        <v>1256.202</v>
      </c>
      <c r="M77" s="9">
        <f t="shared" si="20"/>
        <v>26.914000000000001</v>
      </c>
      <c r="N77" s="9">
        <f t="shared" si="20"/>
        <v>1283.116</v>
      </c>
      <c r="O77" s="9"/>
      <c r="P77" s="9"/>
      <c r="Q77" s="9">
        <f t="shared" si="20"/>
        <v>1252.279</v>
      </c>
      <c r="R77" s="9">
        <f t="shared" si="20"/>
        <v>6.5110000000000001</v>
      </c>
      <c r="S77" s="9">
        <f t="shared" si="20"/>
        <v>1258.79</v>
      </c>
      <c r="T77" s="9"/>
      <c r="U77" s="9">
        <f t="shared" si="20"/>
        <v>0.872</v>
      </c>
      <c r="V77" s="9">
        <f t="shared" si="20"/>
        <v>0</v>
      </c>
      <c r="W77" s="9">
        <f t="shared" si="20"/>
        <v>0.872</v>
      </c>
      <c r="X77" s="9"/>
      <c r="Y77" s="9"/>
      <c r="Z77" s="9">
        <f t="shared" si="20"/>
        <v>0.872</v>
      </c>
      <c r="AA77" s="9">
        <f t="shared" si="20"/>
        <v>0</v>
      </c>
      <c r="AB77" s="9">
        <f t="shared" si="20"/>
        <v>0.872</v>
      </c>
      <c r="AC77" s="9"/>
      <c r="AD77" s="9">
        <f t="shared" si="20"/>
        <v>0</v>
      </c>
      <c r="AE77" s="9">
        <f t="shared" si="20"/>
        <v>0</v>
      </c>
      <c r="AF77" s="9">
        <f t="shared" si="20"/>
        <v>0</v>
      </c>
      <c r="AG77" s="9"/>
      <c r="AH77" s="9"/>
      <c r="AI77" s="9">
        <f t="shared" si="20"/>
        <v>0</v>
      </c>
      <c r="AJ77" s="9">
        <f t="shared" si="20"/>
        <v>0</v>
      </c>
      <c r="AK77" s="9">
        <f t="shared" si="20"/>
        <v>0</v>
      </c>
      <c r="AL77" s="9"/>
      <c r="AM77" s="9">
        <f t="shared" si="20"/>
        <v>1255.33</v>
      </c>
      <c r="AN77" s="9">
        <f t="shared" si="20"/>
        <v>26.914000000000001</v>
      </c>
      <c r="AO77" s="9">
        <f t="shared" si="20"/>
        <v>1282.2439999999999</v>
      </c>
      <c r="AP77" s="9"/>
      <c r="AQ77" s="9"/>
      <c r="AR77" s="9">
        <f t="shared" si="20"/>
        <v>1251.4069999999999</v>
      </c>
      <c r="AS77" s="9">
        <f t="shared" si="20"/>
        <v>6.5110000000000001</v>
      </c>
      <c r="AT77" s="9">
        <f t="shared" si="20"/>
        <v>1257.9179999999999</v>
      </c>
      <c r="AU77" s="9"/>
      <c r="AV77" s="9">
        <f t="shared" si="20"/>
        <v>699.94600000000003</v>
      </c>
      <c r="AW77" s="9">
        <f t="shared" si="20"/>
        <v>15.673</v>
      </c>
      <c r="AX77" s="9">
        <f t="shared" si="20"/>
        <v>715.61900000000003</v>
      </c>
      <c r="AY77" s="9"/>
      <c r="AZ77" s="9"/>
      <c r="BA77" s="9">
        <f t="shared" si="20"/>
        <v>697.63499999999999</v>
      </c>
      <c r="BB77" s="9">
        <f t="shared" si="20"/>
        <v>3.7919999999999998</v>
      </c>
      <c r="BC77" s="9">
        <f t="shared" si="20"/>
        <v>701.42700000000002</v>
      </c>
      <c r="BD77" s="9"/>
      <c r="BE77" s="9">
        <f t="shared" si="20"/>
        <v>555.38400000000001</v>
      </c>
      <c r="BF77" s="9">
        <f t="shared" si="20"/>
        <v>11.241</v>
      </c>
      <c r="BG77" s="9">
        <f t="shared" si="20"/>
        <v>566.625</v>
      </c>
      <c r="BH77" s="9"/>
      <c r="BI77" s="9"/>
      <c r="BJ77" s="9">
        <f t="shared" si="20"/>
        <v>553.77200000000005</v>
      </c>
      <c r="BK77" s="9">
        <f t="shared" si="20"/>
        <v>2.7189999999999999</v>
      </c>
      <c r="BL77" s="9">
        <f t="shared" si="20"/>
        <v>556.49099999999999</v>
      </c>
      <c r="BM77" s="9"/>
      <c r="BN77" s="9">
        <f t="shared" si="20"/>
        <v>0</v>
      </c>
      <c r="BO77" s="9">
        <f t="shared" si="20"/>
        <v>0</v>
      </c>
      <c r="BP77" s="9">
        <f t="shared" si="20"/>
        <v>0</v>
      </c>
      <c r="BQ77" s="9"/>
      <c r="BR77" s="9"/>
      <c r="BS77" s="9">
        <f t="shared" si="20"/>
        <v>0</v>
      </c>
      <c r="BT77" s="9">
        <f t="shared" si="20"/>
        <v>0</v>
      </c>
      <c r="BU77" s="9">
        <f t="shared" si="20"/>
        <v>0</v>
      </c>
      <c r="BV77" s="9"/>
      <c r="BW77" s="9">
        <f t="shared" si="20"/>
        <v>0</v>
      </c>
      <c r="BX77" s="9">
        <f t="shared" si="20"/>
        <v>0</v>
      </c>
      <c r="BY77" s="9">
        <f t="shared" si="20"/>
        <v>0</v>
      </c>
      <c r="BZ77" s="9"/>
      <c r="CA77" s="9"/>
      <c r="CB77" s="9">
        <f t="shared" si="20"/>
        <v>0</v>
      </c>
      <c r="CC77" s="9">
        <f t="shared" si="20"/>
        <v>0</v>
      </c>
      <c r="CD77" s="9">
        <f t="shared" si="20"/>
        <v>0</v>
      </c>
      <c r="CE77" s="9"/>
      <c r="CF77" s="9">
        <f t="shared" si="20"/>
        <v>0</v>
      </c>
      <c r="CG77" s="9">
        <f t="shared" si="20"/>
        <v>0</v>
      </c>
      <c r="CH77" s="9">
        <f t="shared" si="20"/>
        <v>0</v>
      </c>
      <c r="CI77" s="9"/>
      <c r="CJ77" s="9"/>
      <c r="CK77" s="9">
        <f t="shared" si="20"/>
        <v>0</v>
      </c>
      <c r="CL77" s="9">
        <f t="shared" si="20"/>
        <v>0</v>
      </c>
      <c r="CM77" s="9">
        <f t="shared" si="20"/>
        <v>0</v>
      </c>
      <c r="CN77" s="9"/>
      <c r="CO77" s="9">
        <f t="shared" si="20"/>
        <v>0</v>
      </c>
      <c r="CP77" s="9">
        <f t="shared" si="20"/>
        <v>0</v>
      </c>
      <c r="CQ77" s="9">
        <f t="shared" si="20"/>
        <v>0</v>
      </c>
      <c r="CR77" s="9"/>
      <c r="CS77" s="9"/>
      <c r="CT77" s="9">
        <f t="shared" si="20"/>
        <v>0</v>
      </c>
      <c r="CU77" s="9">
        <f t="shared" ref="CU77:DZ77" si="21">CU25/1000</f>
        <v>0</v>
      </c>
      <c r="CV77" s="9">
        <f t="shared" si="21"/>
        <v>0</v>
      </c>
      <c r="CW77" s="9"/>
      <c r="CX77" s="9">
        <f t="shared" si="21"/>
        <v>0</v>
      </c>
      <c r="CY77" s="9">
        <f t="shared" si="21"/>
        <v>0</v>
      </c>
      <c r="CZ77" s="9">
        <f t="shared" si="21"/>
        <v>0</v>
      </c>
      <c r="DA77" s="9"/>
      <c r="DB77" s="9"/>
      <c r="DC77" s="9">
        <f t="shared" si="21"/>
        <v>0</v>
      </c>
      <c r="DD77" s="9">
        <f t="shared" si="21"/>
        <v>0</v>
      </c>
      <c r="DE77" s="9">
        <f t="shared" si="21"/>
        <v>0</v>
      </c>
      <c r="DF77" s="9"/>
      <c r="DG77" s="9">
        <f t="shared" si="21"/>
        <v>14829.56</v>
      </c>
      <c r="DH77" s="9">
        <f t="shared" si="21"/>
        <v>210.68700000000001</v>
      </c>
      <c r="DI77" s="9">
        <f t="shared" si="21"/>
        <v>15053.379000000001</v>
      </c>
      <c r="DJ77" s="9"/>
      <c r="DK77" s="9"/>
      <c r="DL77" s="9">
        <f t="shared" si="21"/>
        <v>14739.662</v>
      </c>
      <c r="DM77" s="9">
        <f t="shared" si="21"/>
        <v>83.956000000000003</v>
      </c>
      <c r="DN77" s="9">
        <f t="shared" si="21"/>
        <v>14836.75</v>
      </c>
      <c r="DO77" s="9"/>
      <c r="DP77" s="9">
        <f t="shared" si="21"/>
        <v>0</v>
      </c>
      <c r="DQ77" s="9">
        <f t="shared" si="21"/>
        <v>0</v>
      </c>
      <c r="DR77" s="9">
        <f t="shared" si="21"/>
        <v>0</v>
      </c>
      <c r="DS77" s="9"/>
      <c r="DT77" s="9"/>
      <c r="DU77" s="9">
        <f t="shared" si="21"/>
        <v>0</v>
      </c>
      <c r="DV77" s="9">
        <f t="shared" si="21"/>
        <v>0</v>
      </c>
      <c r="DW77" s="9">
        <f t="shared" si="21"/>
        <v>0</v>
      </c>
      <c r="DX77" s="9"/>
      <c r="DY77" s="9">
        <f t="shared" si="21"/>
        <v>2523.9299999999998</v>
      </c>
      <c r="DZ77" s="9">
        <f t="shared" si="21"/>
        <v>1856.4369999999999</v>
      </c>
      <c r="EA77" s="9">
        <f t="shared" si="15"/>
        <v>4380.3670000000002</v>
      </c>
      <c r="EB77" s="9"/>
      <c r="EC77" s="9"/>
      <c r="ED77" s="9">
        <f t="shared" si="15"/>
        <v>2348.3330000000001</v>
      </c>
      <c r="EE77" s="9">
        <f t="shared" si="15"/>
        <v>190.81</v>
      </c>
      <c r="EF77" s="9">
        <f t="shared" si="15"/>
        <v>2539.143</v>
      </c>
      <c r="EG77" s="9"/>
    </row>
    <row r="78" spans="2:137" ht="15" customHeight="1">
      <c r="B78" s="7" t="s">
        <v>12</v>
      </c>
      <c r="C78" s="9">
        <f t="shared" si="20"/>
        <v>1527.6590000000001</v>
      </c>
      <c r="D78" s="9">
        <f t="shared" si="20"/>
        <v>7.7560000000000002</v>
      </c>
      <c r="E78" s="9">
        <f t="shared" si="20"/>
        <v>1535.415</v>
      </c>
      <c r="F78" s="9"/>
      <c r="G78" s="9"/>
      <c r="H78" s="9">
        <f t="shared" si="20"/>
        <v>1523.2239999999999</v>
      </c>
      <c r="I78" s="9">
        <f t="shared" si="20"/>
        <v>4.4710000000000001</v>
      </c>
      <c r="J78" s="9">
        <f t="shared" si="20"/>
        <v>1527.6949999999999</v>
      </c>
      <c r="K78" s="9"/>
      <c r="L78" s="9">
        <f t="shared" si="20"/>
        <v>1527.6590000000001</v>
      </c>
      <c r="M78" s="9">
        <f t="shared" si="20"/>
        <v>7.7560000000000002</v>
      </c>
      <c r="N78" s="9">
        <f t="shared" si="20"/>
        <v>1535.415</v>
      </c>
      <c r="O78" s="9"/>
      <c r="P78" s="9"/>
      <c r="Q78" s="9">
        <f t="shared" si="20"/>
        <v>1523.2239999999999</v>
      </c>
      <c r="R78" s="9">
        <f t="shared" si="20"/>
        <v>4.4710000000000001</v>
      </c>
      <c r="S78" s="9">
        <f t="shared" si="20"/>
        <v>1527.6949999999999</v>
      </c>
      <c r="T78" s="9"/>
      <c r="U78" s="9">
        <f t="shared" si="20"/>
        <v>1.5549999999999999</v>
      </c>
      <c r="V78" s="9">
        <f t="shared" si="20"/>
        <v>0</v>
      </c>
      <c r="W78" s="9">
        <f t="shared" si="20"/>
        <v>1.5549999999999999</v>
      </c>
      <c r="X78" s="9"/>
      <c r="Y78" s="9"/>
      <c r="Z78" s="9">
        <f t="shared" si="20"/>
        <v>1.5549999999999999</v>
      </c>
      <c r="AA78" s="9">
        <f t="shared" si="20"/>
        <v>0</v>
      </c>
      <c r="AB78" s="9">
        <f t="shared" si="20"/>
        <v>1.5549999999999999</v>
      </c>
      <c r="AC78" s="9"/>
      <c r="AD78" s="9">
        <f t="shared" si="20"/>
        <v>0</v>
      </c>
      <c r="AE78" s="9">
        <f t="shared" si="20"/>
        <v>0</v>
      </c>
      <c r="AF78" s="9">
        <f t="shared" si="20"/>
        <v>0</v>
      </c>
      <c r="AG78" s="9"/>
      <c r="AH78" s="9"/>
      <c r="AI78" s="9">
        <f t="shared" si="20"/>
        <v>0</v>
      </c>
      <c r="AJ78" s="9">
        <f t="shared" si="20"/>
        <v>0</v>
      </c>
      <c r="AK78" s="9">
        <f t="shared" si="20"/>
        <v>0</v>
      </c>
      <c r="AL78" s="9"/>
      <c r="AM78" s="9">
        <f t="shared" si="20"/>
        <v>1526.104</v>
      </c>
      <c r="AN78" s="9">
        <f t="shared" si="20"/>
        <v>7.7560000000000002</v>
      </c>
      <c r="AO78" s="9">
        <f t="shared" si="20"/>
        <v>1533.86</v>
      </c>
      <c r="AP78" s="9"/>
      <c r="AQ78" s="9"/>
      <c r="AR78" s="9">
        <f t="shared" si="20"/>
        <v>1521.6690000000001</v>
      </c>
      <c r="AS78" s="9">
        <f t="shared" si="20"/>
        <v>4.4710000000000001</v>
      </c>
      <c r="AT78" s="9">
        <f t="shared" si="20"/>
        <v>1526.14</v>
      </c>
      <c r="AU78" s="9"/>
      <c r="AV78" s="9">
        <f t="shared" si="20"/>
        <v>834.202</v>
      </c>
      <c r="AW78" s="9">
        <f t="shared" si="20"/>
        <v>4.2389999999999999</v>
      </c>
      <c r="AX78" s="9">
        <f t="shared" si="20"/>
        <v>838.44100000000003</v>
      </c>
      <c r="AY78" s="9"/>
      <c r="AZ78" s="9"/>
      <c r="BA78" s="9">
        <f t="shared" si="20"/>
        <v>831.74400000000003</v>
      </c>
      <c r="BB78" s="9">
        <f t="shared" si="20"/>
        <v>2.444</v>
      </c>
      <c r="BC78" s="9">
        <f t="shared" si="20"/>
        <v>834.18799999999999</v>
      </c>
      <c r="BD78" s="9"/>
      <c r="BE78" s="9">
        <f t="shared" si="20"/>
        <v>691.90200000000004</v>
      </c>
      <c r="BF78" s="9">
        <f t="shared" si="20"/>
        <v>3.5169999999999999</v>
      </c>
      <c r="BG78" s="9">
        <f t="shared" si="20"/>
        <v>695.41899999999998</v>
      </c>
      <c r="BH78" s="9"/>
      <c r="BI78" s="9"/>
      <c r="BJ78" s="9">
        <f t="shared" si="20"/>
        <v>689.92499999999995</v>
      </c>
      <c r="BK78" s="9">
        <f t="shared" si="20"/>
        <v>2.0270000000000001</v>
      </c>
      <c r="BL78" s="9">
        <f t="shared" si="20"/>
        <v>691.952</v>
      </c>
      <c r="BM78" s="9"/>
      <c r="BN78" s="9">
        <f t="shared" si="20"/>
        <v>0</v>
      </c>
      <c r="BO78" s="9">
        <f t="shared" si="20"/>
        <v>0</v>
      </c>
      <c r="BP78" s="9">
        <f t="shared" si="20"/>
        <v>0</v>
      </c>
      <c r="BQ78" s="9"/>
      <c r="BR78" s="9"/>
      <c r="BS78" s="9">
        <f t="shared" si="20"/>
        <v>0</v>
      </c>
      <c r="BT78" s="9">
        <f t="shared" si="20"/>
        <v>0</v>
      </c>
      <c r="BU78" s="9">
        <f t="shared" si="20"/>
        <v>0</v>
      </c>
      <c r="BV78" s="9"/>
      <c r="BW78" s="9">
        <f t="shared" si="20"/>
        <v>0</v>
      </c>
      <c r="BX78" s="9">
        <f t="shared" si="20"/>
        <v>0</v>
      </c>
      <c r="BY78" s="9">
        <f t="shared" si="20"/>
        <v>0</v>
      </c>
      <c r="BZ78" s="9"/>
      <c r="CA78" s="9"/>
      <c r="CB78" s="9">
        <f t="shared" si="20"/>
        <v>0</v>
      </c>
      <c r="CC78" s="9">
        <f t="shared" si="20"/>
        <v>0</v>
      </c>
      <c r="CD78" s="9">
        <f t="shared" si="20"/>
        <v>0</v>
      </c>
      <c r="CE78" s="9"/>
      <c r="CF78" s="9">
        <f t="shared" si="20"/>
        <v>0</v>
      </c>
      <c r="CG78" s="9">
        <f t="shared" si="20"/>
        <v>0</v>
      </c>
      <c r="CH78" s="9">
        <f t="shared" si="20"/>
        <v>0</v>
      </c>
      <c r="CI78" s="9"/>
      <c r="CJ78" s="9"/>
      <c r="CK78" s="9">
        <f t="shared" si="20"/>
        <v>0</v>
      </c>
      <c r="CL78" s="9">
        <f t="shared" si="20"/>
        <v>0</v>
      </c>
      <c r="CM78" s="9">
        <f t="shared" si="20"/>
        <v>0</v>
      </c>
      <c r="CN78" s="9"/>
      <c r="CO78" s="9">
        <f t="shared" si="20"/>
        <v>0</v>
      </c>
      <c r="CP78" s="9">
        <f t="shared" si="20"/>
        <v>0</v>
      </c>
      <c r="CQ78" s="9">
        <f t="shared" si="20"/>
        <v>0</v>
      </c>
      <c r="CR78" s="9"/>
      <c r="CS78" s="9"/>
      <c r="CT78" s="9">
        <f t="shared" si="20"/>
        <v>0</v>
      </c>
      <c r="CU78" s="9">
        <f t="shared" ref="CU78:DZ78" si="22">CU26/1000</f>
        <v>0</v>
      </c>
      <c r="CV78" s="9">
        <f t="shared" si="22"/>
        <v>0</v>
      </c>
      <c r="CW78" s="9"/>
      <c r="CX78" s="9">
        <f t="shared" si="22"/>
        <v>0</v>
      </c>
      <c r="CY78" s="9">
        <f t="shared" si="22"/>
        <v>0</v>
      </c>
      <c r="CZ78" s="9">
        <f t="shared" si="22"/>
        <v>0</v>
      </c>
      <c r="DA78" s="9"/>
      <c r="DB78" s="9"/>
      <c r="DC78" s="9">
        <f t="shared" si="22"/>
        <v>0</v>
      </c>
      <c r="DD78" s="9">
        <f t="shared" si="22"/>
        <v>0</v>
      </c>
      <c r="DE78" s="9">
        <f t="shared" si="22"/>
        <v>0</v>
      </c>
      <c r="DF78" s="9"/>
      <c r="DG78" s="9">
        <f t="shared" si="22"/>
        <v>17100.998</v>
      </c>
      <c r="DH78" s="9">
        <f t="shared" si="22"/>
        <v>138.113</v>
      </c>
      <c r="DI78" s="9">
        <f t="shared" si="22"/>
        <v>17250.274000000001</v>
      </c>
      <c r="DJ78" s="9"/>
      <c r="DK78" s="9"/>
      <c r="DL78" s="9">
        <f t="shared" si="22"/>
        <v>17002.532999999999</v>
      </c>
      <c r="DM78" s="9">
        <f t="shared" si="22"/>
        <v>82.853999999999999</v>
      </c>
      <c r="DN78" s="9">
        <f t="shared" si="22"/>
        <v>17096.55</v>
      </c>
      <c r="DO78" s="9"/>
      <c r="DP78" s="9">
        <f t="shared" si="22"/>
        <v>2499.998</v>
      </c>
      <c r="DQ78" s="9">
        <f t="shared" si="22"/>
        <v>1562.3530000000001</v>
      </c>
      <c r="DR78" s="9">
        <f t="shared" si="22"/>
        <v>4062.3510000000001</v>
      </c>
      <c r="DS78" s="9"/>
      <c r="DT78" s="9"/>
      <c r="DU78" s="9">
        <f t="shared" si="22"/>
        <v>2323.0839999999998</v>
      </c>
      <c r="DV78" s="9">
        <f t="shared" si="22"/>
        <v>364.38299999999998</v>
      </c>
      <c r="DW78" s="9">
        <f t="shared" si="22"/>
        <v>2687.4670000000001</v>
      </c>
      <c r="DX78" s="9"/>
      <c r="DY78" s="9">
        <f t="shared" si="22"/>
        <v>0</v>
      </c>
      <c r="DZ78" s="9">
        <f t="shared" si="22"/>
        <v>0</v>
      </c>
      <c r="EA78" s="9">
        <f t="shared" si="15"/>
        <v>0</v>
      </c>
      <c r="EB78" s="9"/>
      <c r="EC78" s="9"/>
      <c r="ED78" s="9">
        <f t="shared" si="15"/>
        <v>0</v>
      </c>
      <c r="EE78" s="9">
        <f t="shared" si="15"/>
        <v>0</v>
      </c>
      <c r="EF78" s="9">
        <f t="shared" si="15"/>
        <v>0</v>
      </c>
      <c r="EG78" s="9"/>
    </row>
    <row r="79" spans="2:137" ht="15" customHeight="1">
      <c r="B79" s="7" t="s">
        <v>28</v>
      </c>
      <c r="C79" s="9">
        <f t="shared" si="20"/>
        <v>1939.9390000000001</v>
      </c>
      <c r="D79" s="9">
        <f t="shared" si="20"/>
        <v>22.818000000000001</v>
      </c>
      <c r="E79" s="9">
        <f t="shared" si="20"/>
        <v>1962.7570000000001</v>
      </c>
      <c r="F79" s="9"/>
      <c r="G79" s="9"/>
      <c r="H79" s="9">
        <f t="shared" si="20"/>
        <v>1933.664</v>
      </c>
      <c r="I79" s="9">
        <f t="shared" si="20"/>
        <v>8.1110000000000007</v>
      </c>
      <c r="J79" s="9">
        <f t="shared" si="20"/>
        <v>1941.7750000000001</v>
      </c>
      <c r="K79" s="9"/>
      <c r="L79" s="9">
        <f t="shared" si="20"/>
        <v>1939.9390000000001</v>
      </c>
      <c r="M79" s="9">
        <f t="shared" si="20"/>
        <v>22.818000000000001</v>
      </c>
      <c r="N79" s="9">
        <f t="shared" si="20"/>
        <v>1962.7570000000001</v>
      </c>
      <c r="O79" s="9"/>
      <c r="P79" s="9"/>
      <c r="Q79" s="9">
        <f t="shared" si="20"/>
        <v>1933.664</v>
      </c>
      <c r="R79" s="9">
        <f t="shared" si="20"/>
        <v>8.1110000000000007</v>
      </c>
      <c r="S79" s="9">
        <f t="shared" si="20"/>
        <v>1941.7750000000001</v>
      </c>
      <c r="T79" s="9"/>
      <c r="U79" s="9">
        <f t="shared" si="20"/>
        <v>0</v>
      </c>
      <c r="V79" s="9">
        <f t="shared" si="20"/>
        <v>0</v>
      </c>
      <c r="W79" s="9">
        <f t="shared" si="20"/>
        <v>0</v>
      </c>
      <c r="X79" s="9"/>
      <c r="Y79" s="9"/>
      <c r="Z79" s="9">
        <f t="shared" si="20"/>
        <v>0</v>
      </c>
      <c r="AA79" s="9">
        <f t="shared" si="20"/>
        <v>0</v>
      </c>
      <c r="AB79" s="9">
        <f t="shared" si="20"/>
        <v>0</v>
      </c>
      <c r="AC79" s="9"/>
      <c r="AD79" s="9">
        <f t="shared" si="20"/>
        <v>0</v>
      </c>
      <c r="AE79" s="9">
        <f t="shared" si="20"/>
        <v>0</v>
      </c>
      <c r="AF79" s="9">
        <f t="shared" si="20"/>
        <v>0</v>
      </c>
      <c r="AG79" s="9"/>
      <c r="AH79" s="9"/>
      <c r="AI79" s="9">
        <f t="shared" si="20"/>
        <v>0</v>
      </c>
      <c r="AJ79" s="9">
        <f t="shared" si="20"/>
        <v>0</v>
      </c>
      <c r="AK79" s="9">
        <f t="shared" si="20"/>
        <v>0</v>
      </c>
      <c r="AL79" s="9"/>
      <c r="AM79" s="9">
        <f t="shared" si="20"/>
        <v>1939.9390000000001</v>
      </c>
      <c r="AN79" s="9">
        <f t="shared" si="20"/>
        <v>22.818000000000001</v>
      </c>
      <c r="AO79" s="9">
        <f t="shared" si="20"/>
        <v>1962.7570000000001</v>
      </c>
      <c r="AP79" s="9"/>
      <c r="AQ79" s="9"/>
      <c r="AR79" s="9">
        <f t="shared" si="20"/>
        <v>1933.664</v>
      </c>
      <c r="AS79" s="9">
        <f t="shared" si="20"/>
        <v>8.1110000000000007</v>
      </c>
      <c r="AT79" s="9">
        <f t="shared" si="20"/>
        <v>1941.7750000000001</v>
      </c>
      <c r="AU79" s="9"/>
      <c r="AV79" s="9">
        <f t="shared" si="20"/>
        <v>913.3</v>
      </c>
      <c r="AW79" s="9">
        <f t="shared" si="20"/>
        <v>10.742000000000001</v>
      </c>
      <c r="AX79" s="9">
        <f t="shared" si="20"/>
        <v>924.04200000000003</v>
      </c>
      <c r="AY79" s="9"/>
      <c r="AZ79" s="9"/>
      <c r="BA79" s="9">
        <f t="shared" si="20"/>
        <v>910.35</v>
      </c>
      <c r="BB79" s="9">
        <f t="shared" si="20"/>
        <v>3.819</v>
      </c>
      <c r="BC79" s="9">
        <f t="shared" si="20"/>
        <v>914.16899999999998</v>
      </c>
      <c r="BD79" s="9"/>
      <c r="BE79" s="9">
        <f t="shared" si="20"/>
        <v>1026.6389999999999</v>
      </c>
      <c r="BF79" s="9">
        <f t="shared" si="20"/>
        <v>12.076000000000001</v>
      </c>
      <c r="BG79" s="9">
        <f t="shared" si="20"/>
        <v>1038.7149999999999</v>
      </c>
      <c r="BH79" s="9"/>
      <c r="BI79" s="9"/>
      <c r="BJ79" s="9">
        <f t="shared" si="20"/>
        <v>1023.314</v>
      </c>
      <c r="BK79" s="9">
        <f t="shared" si="20"/>
        <v>4.2919999999999998</v>
      </c>
      <c r="BL79" s="9">
        <f t="shared" si="20"/>
        <v>1027.606</v>
      </c>
      <c r="BM79" s="9"/>
      <c r="BN79" s="9">
        <f t="shared" si="20"/>
        <v>0</v>
      </c>
      <c r="BO79" s="9">
        <f t="shared" si="20"/>
        <v>0</v>
      </c>
      <c r="BP79" s="9">
        <f t="shared" si="20"/>
        <v>0</v>
      </c>
      <c r="BQ79" s="9"/>
      <c r="BR79" s="9"/>
      <c r="BS79" s="9">
        <f t="shared" si="20"/>
        <v>0</v>
      </c>
      <c r="BT79" s="9">
        <f t="shared" si="20"/>
        <v>0</v>
      </c>
      <c r="BU79" s="9">
        <f t="shared" si="20"/>
        <v>0</v>
      </c>
      <c r="BV79" s="9"/>
      <c r="BW79" s="9">
        <f t="shared" si="20"/>
        <v>0</v>
      </c>
      <c r="BX79" s="9">
        <f t="shared" si="20"/>
        <v>0</v>
      </c>
      <c r="BY79" s="9">
        <f t="shared" si="20"/>
        <v>0</v>
      </c>
      <c r="BZ79" s="9"/>
      <c r="CA79" s="9"/>
      <c r="CB79" s="9">
        <f t="shared" si="20"/>
        <v>0</v>
      </c>
      <c r="CC79" s="9">
        <f t="shared" si="20"/>
        <v>0</v>
      </c>
      <c r="CD79" s="9">
        <f t="shared" si="20"/>
        <v>0</v>
      </c>
      <c r="CE79" s="9"/>
      <c r="CF79" s="9">
        <f t="shared" si="20"/>
        <v>0</v>
      </c>
      <c r="CG79" s="9">
        <f t="shared" si="20"/>
        <v>0</v>
      </c>
      <c r="CH79" s="9">
        <f t="shared" si="20"/>
        <v>0</v>
      </c>
      <c r="CI79" s="9"/>
      <c r="CJ79" s="9"/>
      <c r="CK79" s="9">
        <f t="shared" si="20"/>
        <v>0</v>
      </c>
      <c r="CL79" s="9">
        <f t="shared" si="20"/>
        <v>0</v>
      </c>
      <c r="CM79" s="9">
        <f t="shared" si="20"/>
        <v>0</v>
      </c>
      <c r="CN79" s="9"/>
      <c r="CO79" s="9">
        <f t="shared" si="20"/>
        <v>0</v>
      </c>
      <c r="CP79" s="9">
        <f t="shared" si="20"/>
        <v>0</v>
      </c>
      <c r="CQ79" s="9">
        <f t="shared" si="20"/>
        <v>0</v>
      </c>
      <c r="CR79" s="9"/>
      <c r="CS79" s="9"/>
      <c r="CT79" s="9">
        <f t="shared" si="20"/>
        <v>0</v>
      </c>
      <c r="CU79" s="9">
        <f t="shared" ref="CU79:DZ79" si="23">CU27/1000</f>
        <v>0</v>
      </c>
      <c r="CV79" s="9">
        <f t="shared" si="23"/>
        <v>0</v>
      </c>
      <c r="CW79" s="9"/>
      <c r="CX79" s="9">
        <f t="shared" si="23"/>
        <v>0</v>
      </c>
      <c r="CY79" s="9">
        <f t="shared" si="23"/>
        <v>0</v>
      </c>
      <c r="CZ79" s="9">
        <f t="shared" si="23"/>
        <v>0</v>
      </c>
      <c r="DA79" s="9"/>
      <c r="DB79" s="9"/>
      <c r="DC79" s="9">
        <f t="shared" si="23"/>
        <v>0</v>
      </c>
      <c r="DD79" s="9">
        <f t="shared" si="23"/>
        <v>0</v>
      </c>
      <c r="DE79" s="9">
        <f t="shared" si="23"/>
        <v>0</v>
      </c>
      <c r="DF79" s="9"/>
      <c r="DG79" s="9">
        <f t="shared" si="23"/>
        <v>24445.49</v>
      </c>
      <c r="DH79" s="9">
        <f t="shared" si="23"/>
        <v>314.16199999999998</v>
      </c>
      <c r="DI79" s="9">
        <f t="shared" si="23"/>
        <v>24783.962</v>
      </c>
      <c r="DJ79" s="9"/>
      <c r="DK79" s="9"/>
      <c r="DL79" s="9">
        <f t="shared" si="23"/>
        <v>24313.187999999998</v>
      </c>
      <c r="DM79" s="9">
        <f t="shared" si="23"/>
        <v>120.626</v>
      </c>
      <c r="DN79" s="9">
        <f t="shared" si="23"/>
        <v>24458.124</v>
      </c>
      <c r="DO79" s="9"/>
      <c r="DP79" s="9">
        <f t="shared" si="23"/>
        <v>0</v>
      </c>
      <c r="DQ79" s="9">
        <f t="shared" si="23"/>
        <v>0</v>
      </c>
      <c r="DR79" s="9">
        <f t="shared" si="23"/>
        <v>0</v>
      </c>
      <c r="DS79" s="9"/>
      <c r="DT79" s="9"/>
      <c r="DU79" s="9">
        <f t="shared" si="23"/>
        <v>0</v>
      </c>
      <c r="DV79" s="9">
        <f t="shared" si="23"/>
        <v>0</v>
      </c>
      <c r="DW79" s="9">
        <f t="shared" si="23"/>
        <v>0</v>
      </c>
      <c r="DX79" s="9"/>
      <c r="DY79" s="9">
        <f t="shared" si="23"/>
        <v>3640.2640000000001</v>
      </c>
      <c r="DZ79" s="9">
        <f t="shared" si="23"/>
        <v>709.70399999999995</v>
      </c>
      <c r="EA79" s="9">
        <f t="shared" si="15"/>
        <v>4349.9679999999998</v>
      </c>
      <c r="EB79" s="9"/>
      <c r="EC79" s="9"/>
      <c r="ED79" s="9">
        <f t="shared" si="15"/>
        <v>3435.1179999999999</v>
      </c>
      <c r="EE79" s="9">
        <f t="shared" si="15"/>
        <v>196.559</v>
      </c>
      <c r="EF79" s="9">
        <f t="shared" si="15"/>
        <v>3631.6770000000001</v>
      </c>
      <c r="EG79" s="9"/>
    </row>
    <row r="80" spans="2:137" ht="15" customHeight="1">
      <c r="B80" s="7" t="s">
        <v>31</v>
      </c>
      <c r="C80" s="9">
        <f t="shared" si="20"/>
        <v>2393.2629999999999</v>
      </c>
      <c r="D80" s="9">
        <f t="shared" si="20"/>
        <v>17.097999999999999</v>
      </c>
      <c r="E80" s="9">
        <f t="shared" si="20"/>
        <v>2410.3609999999999</v>
      </c>
      <c r="F80" s="9"/>
      <c r="G80" s="9"/>
      <c r="H80" s="9">
        <f t="shared" si="20"/>
        <v>2386.221</v>
      </c>
      <c r="I80" s="9">
        <f t="shared" si="20"/>
        <v>8.3699999999999992</v>
      </c>
      <c r="J80" s="9">
        <f t="shared" si="20"/>
        <v>2394.5909999999999</v>
      </c>
      <c r="K80" s="9"/>
      <c r="L80" s="9">
        <f t="shared" si="20"/>
        <v>2345.2220000000002</v>
      </c>
      <c r="M80" s="9">
        <f t="shared" si="20"/>
        <v>17.097999999999999</v>
      </c>
      <c r="N80" s="9">
        <f t="shared" si="20"/>
        <v>2362.3200000000002</v>
      </c>
      <c r="O80" s="9"/>
      <c r="P80" s="9"/>
      <c r="Q80" s="9">
        <f t="shared" si="20"/>
        <v>2338.1799999999998</v>
      </c>
      <c r="R80" s="9">
        <f t="shared" si="20"/>
        <v>8.3699999999999992</v>
      </c>
      <c r="S80" s="9">
        <f t="shared" si="20"/>
        <v>2346.5500000000002</v>
      </c>
      <c r="T80" s="9"/>
      <c r="U80" s="9">
        <f t="shared" si="20"/>
        <v>54.776000000000003</v>
      </c>
      <c r="V80" s="9">
        <f t="shared" si="20"/>
        <v>0</v>
      </c>
      <c r="W80" s="9">
        <f t="shared" si="20"/>
        <v>54.776000000000003</v>
      </c>
      <c r="X80" s="9"/>
      <c r="Y80" s="9"/>
      <c r="Z80" s="9">
        <f t="shared" si="20"/>
        <v>54.776000000000003</v>
      </c>
      <c r="AA80" s="9">
        <f t="shared" si="20"/>
        <v>0</v>
      </c>
      <c r="AB80" s="9">
        <f t="shared" si="20"/>
        <v>54.776000000000003</v>
      </c>
      <c r="AC80" s="9"/>
      <c r="AD80" s="9">
        <f t="shared" si="20"/>
        <v>0</v>
      </c>
      <c r="AE80" s="9">
        <f t="shared" si="20"/>
        <v>0</v>
      </c>
      <c r="AF80" s="9">
        <f t="shared" si="20"/>
        <v>0</v>
      </c>
      <c r="AG80" s="9"/>
      <c r="AH80" s="9"/>
      <c r="AI80" s="9">
        <f t="shared" si="20"/>
        <v>0</v>
      </c>
      <c r="AJ80" s="9">
        <f t="shared" si="20"/>
        <v>0</v>
      </c>
      <c r="AK80" s="9">
        <f t="shared" si="20"/>
        <v>0</v>
      </c>
      <c r="AL80" s="9"/>
      <c r="AM80" s="9">
        <f t="shared" si="20"/>
        <v>2290.4459999999999</v>
      </c>
      <c r="AN80" s="9">
        <f t="shared" si="20"/>
        <v>17.097999999999999</v>
      </c>
      <c r="AO80" s="9">
        <f t="shared" si="20"/>
        <v>2307.5439999999999</v>
      </c>
      <c r="AP80" s="9"/>
      <c r="AQ80" s="9"/>
      <c r="AR80" s="9">
        <f t="shared" si="20"/>
        <v>2283.404</v>
      </c>
      <c r="AS80" s="9">
        <f t="shared" si="20"/>
        <v>8.3699999999999992</v>
      </c>
      <c r="AT80" s="9">
        <f t="shared" si="20"/>
        <v>2291.7739999999999</v>
      </c>
      <c r="AU80" s="9"/>
      <c r="AV80" s="9">
        <f t="shared" si="20"/>
        <v>1334.82</v>
      </c>
      <c r="AW80" s="9">
        <f t="shared" si="20"/>
        <v>9.9640000000000004</v>
      </c>
      <c r="AX80" s="9">
        <f t="shared" si="20"/>
        <v>1344.7840000000001</v>
      </c>
      <c r="AY80" s="9"/>
      <c r="AZ80" s="9"/>
      <c r="BA80" s="9">
        <f t="shared" si="20"/>
        <v>1330.7159999999999</v>
      </c>
      <c r="BB80" s="9">
        <f t="shared" si="20"/>
        <v>4.8780000000000001</v>
      </c>
      <c r="BC80" s="9">
        <f t="shared" si="20"/>
        <v>1335.5940000000001</v>
      </c>
      <c r="BD80" s="9"/>
      <c r="BE80" s="9">
        <f t="shared" si="20"/>
        <v>955.62599999999998</v>
      </c>
      <c r="BF80" s="9">
        <f t="shared" si="20"/>
        <v>7.1340000000000003</v>
      </c>
      <c r="BG80" s="9">
        <f t="shared" si="20"/>
        <v>962.76</v>
      </c>
      <c r="BH80" s="9"/>
      <c r="BI80" s="9"/>
      <c r="BJ80" s="9">
        <f t="shared" si="20"/>
        <v>952.68799999999999</v>
      </c>
      <c r="BK80" s="9">
        <f t="shared" si="20"/>
        <v>3.492</v>
      </c>
      <c r="BL80" s="9">
        <f t="shared" si="20"/>
        <v>956.18</v>
      </c>
      <c r="BM80" s="9"/>
      <c r="BN80" s="9">
        <f t="shared" si="20"/>
        <v>0</v>
      </c>
      <c r="BO80" s="9">
        <f t="shared" si="20"/>
        <v>0</v>
      </c>
      <c r="BP80" s="9">
        <f t="shared" si="20"/>
        <v>0</v>
      </c>
      <c r="BQ80" s="9"/>
      <c r="BR80" s="9"/>
      <c r="BS80" s="9">
        <f t="shared" si="20"/>
        <v>0</v>
      </c>
      <c r="BT80" s="9">
        <f t="shared" si="20"/>
        <v>0</v>
      </c>
      <c r="BU80" s="9">
        <f t="shared" si="20"/>
        <v>0</v>
      </c>
      <c r="BV80" s="9"/>
      <c r="BW80" s="9">
        <f t="shared" si="20"/>
        <v>0</v>
      </c>
      <c r="BX80" s="9">
        <f t="shared" si="20"/>
        <v>0</v>
      </c>
      <c r="BY80" s="9">
        <f t="shared" si="20"/>
        <v>0</v>
      </c>
      <c r="BZ80" s="9"/>
      <c r="CA80" s="9"/>
      <c r="CB80" s="9">
        <f t="shared" si="20"/>
        <v>0</v>
      </c>
      <c r="CC80" s="9">
        <f t="shared" si="20"/>
        <v>0</v>
      </c>
      <c r="CD80" s="9">
        <f t="shared" si="20"/>
        <v>0</v>
      </c>
      <c r="CE80" s="9"/>
      <c r="CF80" s="9">
        <f t="shared" si="20"/>
        <v>0</v>
      </c>
      <c r="CG80" s="9">
        <f t="shared" si="20"/>
        <v>0</v>
      </c>
      <c r="CH80" s="9">
        <f t="shared" si="20"/>
        <v>0</v>
      </c>
      <c r="CI80" s="9"/>
      <c r="CJ80" s="9"/>
      <c r="CK80" s="9">
        <f t="shared" si="20"/>
        <v>0</v>
      </c>
      <c r="CL80" s="9">
        <f t="shared" si="20"/>
        <v>0</v>
      </c>
      <c r="CM80" s="9">
        <f t="shared" si="20"/>
        <v>0</v>
      </c>
      <c r="CN80" s="9"/>
      <c r="CO80" s="9">
        <f t="shared" si="20"/>
        <v>48.040999999999997</v>
      </c>
      <c r="CP80" s="9">
        <f t="shared" si="20"/>
        <v>0</v>
      </c>
      <c r="CQ80" s="9">
        <f t="shared" si="20"/>
        <v>48.040999999999997</v>
      </c>
      <c r="CR80" s="9"/>
      <c r="CS80" s="9"/>
      <c r="CT80" s="9">
        <f t="shared" ref="CT80:DZ83" si="24">CT28/1000</f>
        <v>48.040999999999997</v>
      </c>
      <c r="CU80" s="9">
        <f t="shared" si="24"/>
        <v>0</v>
      </c>
      <c r="CV80" s="9">
        <f t="shared" si="24"/>
        <v>48.040999999999997</v>
      </c>
      <c r="CW80" s="9"/>
      <c r="CX80" s="9">
        <f t="shared" si="24"/>
        <v>0</v>
      </c>
      <c r="CY80" s="9">
        <f t="shared" si="24"/>
        <v>0</v>
      </c>
      <c r="CZ80" s="9">
        <f t="shared" si="24"/>
        <v>0</v>
      </c>
      <c r="DA80" s="9"/>
      <c r="DB80" s="9"/>
      <c r="DC80" s="9">
        <f t="shared" si="24"/>
        <v>0</v>
      </c>
      <c r="DD80" s="9">
        <f t="shared" si="24"/>
        <v>0</v>
      </c>
      <c r="DE80" s="9">
        <f t="shared" si="24"/>
        <v>0</v>
      </c>
      <c r="DF80" s="9"/>
      <c r="DG80" s="9">
        <f t="shared" si="24"/>
        <v>24980.571</v>
      </c>
      <c r="DH80" s="9">
        <f t="shared" si="24"/>
        <v>248.43899999999999</v>
      </c>
      <c r="DI80" s="9">
        <f t="shared" si="24"/>
        <v>25241.365000000002</v>
      </c>
      <c r="DJ80" s="9"/>
      <c r="DK80" s="9"/>
      <c r="DL80" s="9">
        <f t="shared" si="24"/>
        <v>24887.793000000001</v>
      </c>
      <c r="DM80" s="9">
        <f t="shared" si="24"/>
        <v>118.605</v>
      </c>
      <c r="DN80" s="9">
        <f t="shared" si="24"/>
        <v>25018.753000000001</v>
      </c>
      <c r="DO80" s="9"/>
      <c r="DP80" s="9">
        <f t="shared" si="24"/>
        <v>0</v>
      </c>
      <c r="DQ80" s="9">
        <f t="shared" si="24"/>
        <v>0</v>
      </c>
      <c r="DR80" s="9">
        <f t="shared" si="24"/>
        <v>0</v>
      </c>
      <c r="DS80" s="9"/>
      <c r="DT80" s="9"/>
      <c r="DU80" s="9">
        <f t="shared" si="24"/>
        <v>0</v>
      </c>
      <c r="DV80" s="9">
        <f t="shared" si="24"/>
        <v>0</v>
      </c>
      <c r="DW80" s="9">
        <f t="shared" si="24"/>
        <v>0</v>
      </c>
      <c r="DX80" s="9"/>
      <c r="DY80" s="9">
        <f t="shared" si="24"/>
        <v>3058.5459999999998</v>
      </c>
      <c r="DZ80" s="9">
        <f t="shared" si="24"/>
        <v>519.22400000000005</v>
      </c>
      <c r="EA80" s="9">
        <f t="shared" si="15"/>
        <v>3577.77</v>
      </c>
      <c r="EB80" s="9"/>
      <c r="EC80" s="9"/>
      <c r="ED80" s="9">
        <f t="shared" si="15"/>
        <v>2942.8870000000002</v>
      </c>
      <c r="EE80" s="9">
        <f t="shared" si="15"/>
        <v>213.739</v>
      </c>
      <c r="EF80" s="9">
        <f t="shared" si="15"/>
        <v>3156.6260000000002</v>
      </c>
      <c r="EG80" s="9"/>
    </row>
    <row r="81" spans="2:137" ht="15" customHeight="1">
      <c r="B81" s="7" t="s">
        <v>21</v>
      </c>
      <c r="C81" s="9">
        <f t="shared" ref="C81:CT84" si="25">C29/1000</f>
        <v>696.45899999999995</v>
      </c>
      <c r="D81" s="9">
        <f t="shared" si="25"/>
        <v>9.7460000000000004</v>
      </c>
      <c r="E81" s="9">
        <f t="shared" si="25"/>
        <v>706.20500000000004</v>
      </c>
      <c r="F81" s="9"/>
      <c r="G81" s="9"/>
      <c r="H81" s="9">
        <f t="shared" si="25"/>
        <v>693.255</v>
      </c>
      <c r="I81" s="9">
        <f t="shared" si="25"/>
        <v>3.33</v>
      </c>
      <c r="J81" s="9">
        <f t="shared" si="25"/>
        <v>696.58500000000004</v>
      </c>
      <c r="K81" s="9"/>
      <c r="L81" s="9">
        <f t="shared" si="25"/>
        <v>696.45899999999995</v>
      </c>
      <c r="M81" s="9">
        <f t="shared" si="25"/>
        <v>9.7460000000000004</v>
      </c>
      <c r="N81" s="9">
        <f t="shared" si="25"/>
        <v>706.20500000000004</v>
      </c>
      <c r="O81" s="9"/>
      <c r="P81" s="9"/>
      <c r="Q81" s="9">
        <f t="shared" si="25"/>
        <v>693.255</v>
      </c>
      <c r="R81" s="9">
        <f t="shared" si="25"/>
        <v>3.33</v>
      </c>
      <c r="S81" s="9">
        <f t="shared" si="25"/>
        <v>696.58500000000004</v>
      </c>
      <c r="T81" s="9"/>
      <c r="U81" s="9">
        <f t="shared" si="25"/>
        <v>0</v>
      </c>
      <c r="V81" s="9">
        <f t="shared" si="25"/>
        <v>0</v>
      </c>
      <c r="W81" s="9">
        <f t="shared" si="25"/>
        <v>0</v>
      </c>
      <c r="X81" s="9"/>
      <c r="Y81" s="9"/>
      <c r="Z81" s="9">
        <f t="shared" si="25"/>
        <v>0</v>
      </c>
      <c r="AA81" s="9">
        <f t="shared" si="25"/>
        <v>0</v>
      </c>
      <c r="AB81" s="9">
        <f t="shared" si="25"/>
        <v>0</v>
      </c>
      <c r="AC81" s="9"/>
      <c r="AD81" s="9">
        <f t="shared" si="25"/>
        <v>0</v>
      </c>
      <c r="AE81" s="9">
        <f t="shared" si="25"/>
        <v>0</v>
      </c>
      <c r="AF81" s="9">
        <f t="shared" si="25"/>
        <v>0</v>
      </c>
      <c r="AG81" s="9"/>
      <c r="AH81" s="9"/>
      <c r="AI81" s="9">
        <f t="shared" si="25"/>
        <v>0</v>
      </c>
      <c r="AJ81" s="9">
        <f t="shared" si="25"/>
        <v>0</v>
      </c>
      <c r="AK81" s="9">
        <f t="shared" si="25"/>
        <v>0</v>
      </c>
      <c r="AL81" s="9"/>
      <c r="AM81" s="9">
        <f t="shared" si="25"/>
        <v>696.45899999999995</v>
      </c>
      <c r="AN81" s="9">
        <f t="shared" si="25"/>
        <v>9.7460000000000004</v>
      </c>
      <c r="AO81" s="9">
        <f t="shared" si="25"/>
        <v>706.20500000000004</v>
      </c>
      <c r="AP81" s="9"/>
      <c r="AQ81" s="9"/>
      <c r="AR81" s="9">
        <f t="shared" si="25"/>
        <v>693.255</v>
      </c>
      <c r="AS81" s="9">
        <f t="shared" si="25"/>
        <v>3.33</v>
      </c>
      <c r="AT81" s="9">
        <f t="shared" si="25"/>
        <v>696.58500000000004</v>
      </c>
      <c r="AU81" s="9"/>
      <c r="AV81" s="9">
        <f t="shared" si="25"/>
        <v>377.96699999999998</v>
      </c>
      <c r="AW81" s="9">
        <f t="shared" si="25"/>
        <v>5.2889999999999997</v>
      </c>
      <c r="AX81" s="9">
        <f t="shared" si="25"/>
        <v>383.25599999999997</v>
      </c>
      <c r="AY81" s="9"/>
      <c r="AZ81" s="9"/>
      <c r="BA81" s="9">
        <f t="shared" si="25"/>
        <v>376.22899999999998</v>
      </c>
      <c r="BB81" s="9">
        <f t="shared" si="25"/>
        <v>1.8069999999999999</v>
      </c>
      <c r="BC81" s="9">
        <f t="shared" si="25"/>
        <v>378.036</v>
      </c>
      <c r="BD81" s="9"/>
      <c r="BE81" s="9">
        <f t="shared" si="25"/>
        <v>318.49200000000002</v>
      </c>
      <c r="BF81" s="9">
        <f t="shared" si="25"/>
        <v>4.4569999999999999</v>
      </c>
      <c r="BG81" s="9">
        <f t="shared" si="25"/>
        <v>322.94900000000001</v>
      </c>
      <c r="BH81" s="9"/>
      <c r="BI81" s="9"/>
      <c r="BJ81" s="9">
        <f t="shared" si="25"/>
        <v>317.02600000000001</v>
      </c>
      <c r="BK81" s="9">
        <f t="shared" si="25"/>
        <v>1.5229999999999999</v>
      </c>
      <c r="BL81" s="9">
        <f t="shared" si="25"/>
        <v>318.54899999999998</v>
      </c>
      <c r="BM81" s="9"/>
      <c r="BN81" s="9">
        <f t="shared" si="25"/>
        <v>0</v>
      </c>
      <c r="BO81" s="9">
        <f t="shared" si="25"/>
        <v>0</v>
      </c>
      <c r="BP81" s="9">
        <f t="shared" si="25"/>
        <v>0</v>
      </c>
      <c r="BQ81" s="9"/>
      <c r="BR81" s="9"/>
      <c r="BS81" s="9">
        <f t="shared" si="25"/>
        <v>0</v>
      </c>
      <c r="BT81" s="9">
        <f t="shared" si="25"/>
        <v>0</v>
      </c>
      <c r="BU81" s="9">
        <f t="shared" si="25"/>
        <v>0</v>
      </c>
      <c r="BV81" s="9"/>
      <c r="BW81" s="9">
        <f t="shared" si="25"/>
        <v>0</v>
      </c>
      <c r="BX81" s="9">
        <f t="shared" si="25"/>
        <v>0</v>
      </c>
      <c r="BY81" s="9">
        <f t="shared" si="25"/>
        <v>0</v>
      </c>
      <c r="BZ81" s="9"/>
      <c r="CA81" s="9"/>
      <c r="CB81" s="9">
        <f t="shared" si="25"/>
        <v>0</v>
      </c>
      <c r="CC81" s="9">
        <f t="shared" si="25"/>
        <v>0</v>
      </c>
      <c r="CD81" s="9">
        <f t="shared" si="25"/>
        <v>0</v>
      </c>
      <c r="CE81" s="9"/>
      <c r="CF81" s="9">
        <f t="shared" si="25"/>
        <v>0</v>
      </c>
      <c r="CG81" s="9">
        <f t="shared" si="25"/>
        <v>0</v>
      </c>
      <c r="CH81" s="9">
        <f t="shared" si="25"/>
        <v>0</v>
      </c>
      <c r="CI81" s="9"/>
      <c r="CJ81" s="9"/>
      <c r="CK81" s="9">
        <f t="shared" si="25"/>
        <v>0</v>
      </c>
      <c r="CL81" s="9">
        <f t="shared" si="25"/>
        <v>0</v>
      </c>
      <c r="CM81" s="9">
        <f t="shared" si="25"/>
        <v>0</v>
      </c>
      <c r="CN81" s="9"/>
      <c r="CO81" s="9">
        <f t="shared" si="25"/>
        <v>0</v>
      </c>
      <c r="CP81" s="9">
        <f t="shared" si="25"/>
        <v>0</v>
      </c>
      <c r="CQ81" s="9">
        <f t="shared" si="25"/>
        <v>0</v>
      </c>
      <c r="CR81" s="9"/>
      <c r="CS81" s="9"/>
      <c r="CT81" s="9">
        <f t="shared" si="25"/>
        <v>0</v>
      </c>
      <c r="CU81" s="9">
        <f t="shared" si="24"/>
        <v>0</v>
      </c>
      <c r="CV81" s="9">
        <f t="shared" si="24"/>
        <v>0</v>
      </c>
      <c r="CW81" s="9"/>
      <c r="CX81" s="9">
        <f t="shared" si="24"/>
        <v>0</v>
      </c>
      <c r="CY81" s="9">
        <f t="shared" si="24"/>
        <v>0</v>
      </c>
      <c r="CZ81" s="9">
        <f t="shared" si="24"/>
        <v>0</v>
      </c>
      <c r="DA81" s="9"/>
      <c r="DB81" s="9"/>
      <c r="DC81" s="9">
        <f t="shared" si="24"/>
        <v>0</v>
      </c>
      <c r="DD81" s="9">
        <f t="shared" si="24"/>
        <v>0</v>
      </c>
      <c r="DE81" s="9">
        <f t="shared" si="24"/>
        <v>0</v>
      </c>
      <c r="DF81" s="9"/>
      <c r="DG81" s="9">
        <f t="shared" si="24"/>
        <v>9094.1669999999995</v>
      </c>
      <c r="DH81" s="9">
        <f t="shared" si="24"/>
        <v>115.962</v>
      </c>
      <c r="DI81" s="9">
        <f t="shared" si="24"/>
        <v>9217.0949999999993</v>
      </c>
      <c r="DJ81" s="9"/>
      <c r="DK81" s="9"/>
      <c r="DL81" s="9">
        <f t="shared" si="24"/>
        <v>9044.3449999999993</v>
      </c>
      <c r="DM81" s="9">
        <f t="shared" si="24"/>
        <v>43.680999999999997</v>
      </c>
      <c r="DN81" s="9">
        <f t="shared" si="24"/>
        <v>9094.9920000000002</v>
      </c>
      <c r="DO81" s="9"/>
      <c r="DP81" s="9">
        <f t="shared" si="24"/>
        <v>0</v>
      </c>
      <c r="DQ81" s="9">
        <f t="shared" si="24"/>
        <v>0</v>
      </c>
      <c r="DR81" s="9">
        <f t="shared" si="24"/>
        <v>0</v>
      </c>
      <c r="DS81" s="9"/>
      <c r="DT81" s="9"/>
      <c r="DU81" s="9">
        <f t="shared" si="24"/>
        <v>0</v>
      </c>
      <c r="DV81" s="9">
        <f t="shared" si="24"/>
        <v>0</v>
      </c>
      <c r="DW81" s="9">
        <f t="shared" si="24"/>
        <v>0</v>
      </c>
      <c r="DX81" s="9"/>
      <c r="DY81" s="9">
        <f t="shared" si="24"/>
        <v>1477.4690000000001</v>
      </c>
      <c r="DZ81" s="9">
        <f t="shared" si="24"/>
        <v>147.477</v>
      </c>
      <c r="EA81" s="9">
        <f t="shared" si="15"/>
        <v>1624.9459999999999</v>
      </c>
      <c r="EB81" s="9"/>
      <c r="EC81" s="9"/>
      <c r="ED81" s="9">
        <f t="shared" si="15"/>
        <v>1404.127</v>
      </c>
      <c r="EE81" s="9">
        <f t="shared" si="15"/>
        <v>64.680000000000007</v>
      </c>
      <c r="EF81" s="9">
        <f t="shared" si="15"/>
        <v>1468.807</v>
      </c>
      <c r="EG81" s="9"/>
    </row>
    <row r="82" spans="2:137" ht="15" customHeight="1">
      <c r="B82" s="7" t="s">
        <v>8</v>
      </c>
      <c r="C82" s="9">
        <f t="shared" si="25"/>
        <v>1025.549</v>
      </c>
      <c r="D82" s="9">
        <f t="shared" si="25"/>
        <v>7.9080000000000004</v>
      </c>
      <c r="E82" s="9">
        <f t="shared" si="25"/>
        <v>1033.4570000000001</v>
      </c>
      <c r="F82" s="9"/>
      <c r="G82" s="9"/>
      <c r="H82" s="9">
        <f t="shared" si="25"/>
        <v>1021.497</v>
      </c>
      <c r="I82" s="9">
        <f t="shared" si="25"/>
        <v>3.8919999999999999</v>
      </c>
      <c r="J82" s="9">
        <f t="shared" si="25"/>
        <v>1025.3889999999999</v>
      </c>
      <c r="K82" s="9"/>
      <c r="L82" s="9">
        <f t="shared" si="25"/>
        <v>1025.549</v>
      </c>
      <c r="M82" s="9">
        <f t="shared" si="25"/>
        <v>7.9080000000000004</v>
      </c>
      <c r="N82" s="9">
        <f t="shared" si="25"/>
        <v>1033.4570000000001</v>
      </c>
      <c r="O82" s="9"/>
      <c r="P82" s="9"/>
      <c r="Q82" s="9">
        <f t="shared" si="25"/>
        <v>1021.497</v>
      </c>
      <c r="R82" s="9">
        <f t="shared" si="25"/>
        <v>3.8919999999999999</v>
      </c>
      <c r="S82" s="9">
        <f t="shared" si="25"/>
        <v>1025.3889999999999</v>
      </c>
      <c r="T82" s="9"/>
      <c r="U82" s="9">
        <f t="shared" si="25"/>
        <v>27.407</v>
      </c>
      <c r="V82" s="9">
        <f t="shared" si="25"/>
        <v>0</v>
      </c>
      <c r="W82" s="9">
        <f t="shared" si="25"/>
        <v>27.407</v>
      </c>
      <c r="X82" s="9"/>
      <c r="Y82" s="9"/>
      <c r="Z82" s="9">
        <f t="shared" si="25"/>
        <v>27.407</v>
      </c>
      <c r="AA82" s="9">
        <f t="shared" si="25"/>
        <v>0</v>
      </c>
      <c r="AB82" s="9">
        <f t="shared" si="25"/>
        <v>27.407</v>
      </c>
      <c r="AC82" s="9"/>
      <c r="AD82" s="9">
        <f t="shared" si="25"/>
        <v>0</v>
      </c>
      <c r="AE82" s="9">
        <f t="shared" si="25"/>
        <v>0</v>
      </c>
      <c r="AF82" s="9">
        <f t="shared" si="25"/>
        <v>0</v>
      </c>
      <c r="AG82" s="9"/>
      <c r="AH82" s="9"/>
      <c r="AI82" s="9">
        <f t="shared" si="25"/>
        <v>0</v>
      </c>
      <c r="AJ82" s="9">
        <f t="shared" si="25"/>
        <v>0</v>
      </c>
      <c r="AK82" s="9">
        <f t="shared" si="25"/>
        <v>0</v>
      </c>
      <c r="AL82" s="9"/>
      <c r="AM82" s="9">
        <f t="shared" si="25"/>
        <v>998.14200000000005</v>
      </c>
      <c r="AN82" s="9">
        <f t="shared" si="25"/>
        <v>7.9080000000000004</v>
      </c>
      <c r="AO82" s="9">
        <f t="shared" si="25"/>
        <v>1006.05</v>
      </c>
      <c r="AP82" s="9"/>
      <c r="AQ82" s="9"/>
      <c r="AR82" s="9">
        <f t="shared" si="25"/>
        <v>994.09</v>
      </c>
      <c r="AS82" s="9">
        <f t="shared" si="25"/>
        <v>3.8919999999999999</v>
      </c>
      <c r="AT82" s="9">
        <f t="shared" si="25"/>
        <v>997.98199999999997</v>
      </c>
      <c r="AU82" s="9"/>
      <c r="AV82" s="9">
        <f t="shared" si="25"/>
        <v>539.56700000000001</v>
      </c>
      <c r="AW82" s="9">
        <f t="shared" si="25"/>
        <v>4.274</v>
      </c>
      <c r="AX82" s="9">
        <f t="shared" si="25"/>
        <v>543.84100000000001</v>
      </c>
      <c r="AY82" s="9"/>
      <c r="AZ82" s="9"/>
      <c r="BA82" s="9">
        <f t="shared" si="25"/>
        <v>537.32500000000005</v>
      </c>
      <c r="BB82" s="9">
        <f t="shared" si="25"/>
        <v>2.1040000000000001</v>
      </c>
      <c r="BC82" s="9">
        <f t="shared" si="25"/>
        <v>539.42899999999997</v>
      </c>
      <c r="BD82" s="9"/>
      <c r="BE82" s="9">
        <f t="shared" si="25"/>
        <v>458.57499999999999</v>
      </c>
      <c r="BF82" s="9">
        <f t="shared" si="25"/>
        <v>3.6339999999999999</v>
      </c>
      <c r="BG82" s="9">
        <f t="shared" si="25"/>
        <v>462.209</v>
      </c>
      <c r="BH82" s="9"/>
      <c r="BI82" s="9"/>
      <c r="BJ82" s="9">
        <f t="shared" si="25"/>
        <v>456.76499999999999</v>
      </c>
      <c r="BK82" s="9">
        <f t="shared" si="25"/>
        <v>1.788</v>
      </c>
      <c r="BL82" s="9">
        <f t="shared" si="25"/>
        <v>458.553</v>
      </c>
      <c r="BM82" s="9"/>
      <c r="BN82" s="9">
        <f t="shared" si="25"/>
        <v>0</v>
      </c>
      <c r="BO82" s="9">
        <f t="shared" si="25"/>
        <v>0</v>
      </c>
      <c r="BP82" s="9">
        <f t="shared" si="25"/>
        <v>0</v>
      </c>
      <c r="BQ82" s="9"/>
      <c r="BR82" s="9"/>
      <c r="BS82" s="9">
        <f t="shared" si="25"/>
        <v>0</v>
      </c>
      <c r="BT82" s="9">
        <f t="shared" si="25"/>
        <v>0</v>
      </c>
      <c r="BU82" s="9">
        <f t="shared" si="25"/>
        <v>0</v>
      </c>
      <c r="BV82" s="9"/>
      <c r="BW82" s="9">
        <f t="shared" si="25"/>
        <v>0</v>
      </c>
      <c r="BX82" s="9">
        <f t="shared" si="25"/>
        <v>0</v>
      </c>
      <c r="BY82" s="9">
        <f t="shared" si="25"/>
        <v>0</v>
      </c>
      <c r="BZ82" s="9"/>
      <c r="CA82" s="9"/>
      <c r="CB82" s="9">
        <f t="shared" si="25"/>
        <v>0</v>
      </c>
      <c r="CC82" s="9">
        <f t="shared" si="25"/>
        <v>0</v>
      </c>
      <c r="CD82" s="9">
        <f t="shared" si="25"/>
        <v>0</v>
      </c>
      <c r="CE82" s="9"/>
      <c r="CF82" s="9">
        <f t="shared" si="25"/>
        <v>0</v>
      </c>
      <c r="CG82" s="9">
        <f t="shared" si="25"/>
        <v>0</v>
      </c>
      <c r="CH82" s="9">
        <f t="shared" si="25"/>
        <v>0</v>
      </c>
      <c r="CI82" s="9"/>
      <c r="CJ82" s="9"/>
      <c r="CK82" s="9">
        <f t="shared" si="25"/>
        <v>0</v>
      </c>
      <c r="CL82" s="9">
        <f t="shared" si="25"/>
        <v>0</v>
      </c>
      <c r="CM82" s="9">
        <f t="shared" si="25"/>
        <v>0</v>
      </c>
      <c r="CN82" s="9"/>
      <c r="CO82" s="9">
        <f t="shared" si="25"/>
        <v>0</v>
      </c>
      <c r="CP82" s="9">
        <f t="shared" si="25"/>
        <v>0</v>
      </c>
      <c r="CQ82" s="9">
        <f t="shared" si="25"/>
        <v>0</v>
      </c>
      <c r="CR82" s="9"/>
      <c r="CS82" s="9"/>
      <c r="CT82" s="9">
        <f t="shared" si="25"/>
        <v>0</v>
      </c>
      <c r="CU82" s="9">
        <f t="shared" si="24"/>
        <v>0</v>
      </c>
      <c r="CV82" s="9">
        <f t="shared" si="24"/>
        <v>0</v>
      </c>
      <c r="CW82" s="9"/>
      <c r="CX82" s="9">
        <f t="shared" si="24"/>
        <v>0</v>
      </c>
      <c r="CY82" s="9">
        <f t="shared" si="24"/>
        <v>0</v>
      </c>
      <c r="CZ82" s="9">
        <f t="shared" si="24"/>
        <v>0</v>
      </c>
      <c r="DA82" s="9"/>
      <c r="DB82" s="9"/>
      <c r="DC82" s="9">
        <f t="shared" si="24"/>
        <v>0</v>
      </c>
      <c r="DD82" s="9">
        <f t="shared" si="24"/>
        <v>0</v>
      </c>
      <c r="DE82" s="9">
        <f t="shared" si="24"/>
        <v>0</v>
      </c>
      <c r="DF82" s="9"/>
      <c r="DG82" s="9">
        <f t="shared" si="24"/>
        <v>12693.675999999999</v>
      </c>
      <c r="DH82" s="9">
        <f t="shared" si="24"/>
        <v>134.18100000000001</v>
      </c>
      <c r="DI82" s="9">
        <f t="shared" si="24"/>
        <v>12840.353999999999</v>
      </c>
      <c r="DJ82" s="9"/>
      <c r="DK82" s="9"/>
      <c r="DL82" s="9">
        <f t="shared" si="24"/>
        <v>12621.127</v>
      </c>
      <c r="DM82" s="9">
        <f t="shared" si="24"/>
        <v>57.503999999999998</v>
      </c>
      <c r="DN82" s="9">
        <f t="shared" si="24"/>
        <v>12691.128000000001</v>
      </c>
      <c r="DO82" s="9"/>
      <c r="DP82" s="9">
        <f t="shared" si="24"/>
        <v>0</v>
      </c>
      <c r="DQ82" s="9">
        <f t="shared" si="24"/>
        <v>0</v>
      </c>
      <c r="DR82" s="9">
        <f t="shared" si="24"/>
        <v>0</v>
      </c>
      <c r="DS82" s="9"/>
      <c r="DT82" s="9"/>
      <c r="DU82" s="9">
        <f t="shared" si="24"/>
        <v>0</v>
      </c>
      <c r="DV82" s="9">
        <f t="shared" si="24"/>
        <v>0</v>
      </c>
      <c r="DW82" s="9">
        <f t="shared" si="24"/>
        <v>0</v>
      </c>
      <c r="DX82" s="9"/>
      <c r="DY82" s="9">
        <f t="shared" si="24"/>
        <v>2399.6669999999999</v>
      </c>
      <c r="DZ82" s="9">
        <f t="shared" si="24"/>
        <v>573.12199999999996</v>
      </c>
      <c r="EA82" s="9">
        <f t="shared" si="15"/>
        <v>2972.7890000000002</v>
      </c>
      <c r="EB82" s="9"/>
      <c r="EC82" s="9"/>
      <c r="ED82" s="9">
        <f t="shared" si="15"/>
        <v>2279.335</v>
      </c>
      <c r="EE82" s="9">
        <f t="shared" si="15"/>
        <v>132.809</v>
      </c>
      <c r="EF82" s="9">
        <f t="shared" si="15"/>
        <v>2412.1439999999998</v>
      </c>
      <c r="EG82" s="9"/>
    </row>
    <row r="83" spans="2:137" ht="15" customHeight="1">
      <c r="B83" s="7" t="s">
        <v>30</v>
      </c>
      <c r="C83" s="9">
        <f t="shared" si="25"/>
        <v>1645.0139999999999</v>
      </c>
      <c r="D83" s="9">
        <f t="shared" si="25"/>
        <v>26.036999999999999</v>
      </c>
      <c r="E83" s="9">
        <f t="shared" si="25"/>
        <v>1671.0509999999999</v>
      </c>
      <c r="F83" s="9"/>
      <c r="G83" s="9"/>
      <c r="H83" s="9">
        <f t="shared" si="25"/>
        <v>1637.835</v>
      </c>
      <c r="I83" s="9">
        <f t="shared" si="25"/>
        <v>7.9989999999999997</v>
      </c>
      <c r="J83" s="9">
        <f t="shared" si="25"/>
        <v>1645.8340000000001</v>
      </c>
      <c r="K83" s="9"/>
      <c r="L83" s="9">
        <f t="shared" si="25"/>
        <v>1645.0139999999999</v>
      </c>
      <c r="M83" s="9">
        <f t="shared" si="25"/>
        <v>26.036999999999999</v>
      </c>
      <c r="N83" s="9">
        <f t="shared" si="25"/>
        <v>1671.0509999999999</v>
      </c>
      <c r="O83" s="9"/>
      <c r="P83" s="9"/>
      <c r="Q83" s="9">
        <f t="shared" si="25"/>
        <v>1637.835</v>
      </c>
      <c r="R83" s="9">
        <f t="shared" si="25"/>
        <v>7.9989999999999997</v>
      </c>
      <c r="S83" s="9">
        <f t="shared" si="25"/>
        <v>1645.8340000000001</v>
      </c>
      <c r="T83" s="9"/>
      <c r="U83" s="9">
        <f t="shared" si="25"/>
        <v>0.92500000000000004</v>
      </c>
      <c r="V83" s="9">
        <f t="shared" si="25"/>
        <v>0</v>
      </c>
      <c r="W83" s="9">
        <f t="shared" si="25"/>
        <v>0.92500000000000004</v>
      </c>
      <c r="X83" s="9"/>
      <c r="Y83" s="9"/>
      <c r="Z83" s="9">
        <f t="shared" si="25"/>
        <v>0.92500000000000004</v>
      </c>
      <c r="AA83" s="9">
        <f t="shared" si="25"/>
        <v>0</v>
      </c>
      <c r="AB83" s="9">
        <f t="shared" si="25"/>
        <v>0.92500000000000004</v>
      </c>
      <c r="AC83" s="9"/>
      <c r="AD83" s="9">
        <f t="shared" si="25"/>
        <v>0</v>
      </c>
      <c r="AE83" s="9">
        <f t="shared" si="25"/>
        <v>0</v>
      </c>
      <c r="AF83" s="9">
        <f t="shared" si="25"/>
        <v>0</v>
      </c>
      <c r="AG83" s="9"/>
      <c r="AH83" s="9"/>
      <c r="AI83" s="9">
        <f t="shared" si="25"/>
        <v>0</v>
      </c>
      <c r="AJ83" s="9">
        <f t="shared" si="25"/>
        <v>0</v>
      </c>
      <c r="AK83" s="9">
        <f t="shared" si="25"/>
        <v>0</v>
      </c>
      <c r="AL83" s="9"/>
      <c r="AM83" s="9">
        <f t="shared" si="25"/>
        <v>1644.0889999999999</v>
      </c>
      <c r="AN83" s="9">
        <f t="shared" si="25"/>
        <v>26.036999999999999</v>
      </c>
      <c r="AO83" s="9">
        <f t="shared" si="25"/>
        <v>1670.126</v>
      </c>
      <c r="AP83" s="9"/>
      <c r="AQ83" s="9"/>
      <c r="AR83" s="9">
        <f t="shared" si="25"/>
        <v>1636.91</v>
      </c>
      <c r="AS83" s="9">
        <f t="shared" si="25"/>
        <v>7.9989999999999997</v>
      </c>
      <c r="AT83" s="9">
        <f t="shared" si="25"/>
        <v>1644.9090000000001</v>
      </c>
      <c r="AU83" s="9"/>
      <c r="AV83" s="9">
        <f t="shared" si="25"/>
        <v>910.66700000000003</v>
      </c>
      <c r="AW83" s="9">
        <f t="shared" si="25"/>
        <v>14.422000000000001</v>
      </c>
      <c r="AX83" s="9">
        <f t="shared" si="25"/>
        <v>925.08900000000006</v>
      </c>
      <c r="AY83" s="9"/>
      <c r="AZ83" s="9"/>
      <c r="BA83" s="9">
        <f t="shared" si="25"/>
        <v>906.69100000000003</v>
      </c>
      <c r="BB83" s="9">
        <f t="shared" si="25"/>
        <v>4.431</v>
      </c>
      <c r="BC83" s="9">
        <f t="shared" si="25"/>
        <v>911.12199999999996</v>
      </c>
      <c r="BD83" s="9"/>
      <c r="BE83" s="9">
        <f t="shared" si="25"/>
        <v>733.42200000000003</v>
      </c>
      <c r="BF83" s="9">
        <f t="shared" si="25"/>
        <v>11.615</v>
      </c>
      <c r="BG83" s="9">
        <f t="shared" si="25"/>
        <v>745.03700000000003</v>
      </c>
      <c r="BH83" s="9"/>
      <c r="BI83" s="9"/>
      <c r="BJ83" s="9">
        <f t="shared" si="25"/>
        <v>730.21900000000005</v>
      </c>
      <c r="BK83" s="9">
        <f t="shared" si="25"/>
        <v>3.5680000000000001</v>
      </c>
      <c r="BL83" s="9">
        <f t="shared" si="25"/>
        <v>733.78700000000003</v>
      </c>
      <c r="BM83" s="9"/>
      <c r="BN83" s="9">
        <f t="shared" si="25"/>
        <v>0</v>
      </c>
      <c r="BO83" s="9">
        <f t="shared" si="25"/>
        <v>0</v>
      </c>
      <c r="BP83" s="9">
        <f t="shared" si="25"/>
        <v>0</v>
      </c>
      <c r="BQ83" s="9"/>
      <c r="BR83" s="9"/>
      <c r="BS83" s="9">
        <f t="shared" si="25"/>
        <v>0</v>
      </c>
      <c r="BT83" s="9">
        <f t="shared" si="25"/>
        <v>0</v>
      </c>
      <c r="BU83" s="9">
        <f t="shared" si="25"/>
        <v>0</v>
      </c>
      <c r="BV83" s="9"/>
      <c r="BW83" s="9">
        <f t="shared" si="25"/>
        <v>0</v>
      </c>
      <c r="BX83" s="9">
        <f t="shared" si="25"/>
        <v>0</v>
      </c>
      <c r="BY83" s="9">
        <f t="shared" si="25"/>
        <v>0</v>
      </c>
      <c r="BZ83" s="9"/>
      <c r="CA83" s="9"/>
      <c r="CB83" s="9">
        <f t="shared" si="25"/>
        <v>0</v>
      </c>
      <c r="CC83" s="9">
        <f t="shared" si="25"/>
        <v>0</v>
      </c>
      <c r="CD83" s="9">
        <f t="shared" si="25"/>
        <v>0</v>
      </c>
      <c r="CE83" s="9"/>
      <c r="CF83" s="9">
        <f t="shared" si="25"/>
        <v>0</v>
      </c>
      <c r="CG83" s="9">
        <f t="shared" si="25"/>
        <v>0</v>
      </c>
      <c r="CH83" s="9">
        <f t="shared" si="25"/>
        <v>0</v>
      </c>
      <c r="CI83" s="9"/>
      <c r="CJ83" s="9"/>
      <c r="CK83" s="9">
        <f t="shared" si="25"/>
        <v>0</v>
      </c>
      <c r="CL83" s="9">
        <f t="shared" si="25"/>
        <v>0</v>
      </c>
      <c r="CM83" s="9">
        <f t="shared" si="25"/>
        <v>0</v>
      </c>
      <c r="CN83" s="9"/>
      <c r="CO83" s="9">
        <f t="shared" si="25"/>
        <v>0</v>
      </c>
      <c r="CP83" s="9">
        <f t="shared" si="25"/>
        <v>0</v>
      </c>
      <c r="CQ83" s="9">
        <f t="shared" si="25"/>
        <v>0</v>
      </c>
      <c r="CR83" s="9"/>
      <c r="CS83" s="9"/>
      <c r="CT83" s="9">
        <f t="shared" si="25"/>
        <v>0</v>
      </c>
      <c r="CU83" s="9">
        <f t="shared" si="24"/>
        <v>0</v>
      </c>
      <c r="CV83" s="9">
        <f t="shared" si="24"/>
        <v>0</v>
      </c>
      <c r="CW83" s="9"/>
      <c r="CX83" s="9">
        <f t="shared" si="24"/>
        <v>0</v>
      </c>
      <c r="CY83" s="9">
        <f t="shared" si="24"/>
        <v>0</v>
      </c>
      <c r="CZ83" s="9">
        <f t="shared" si="24"/>
        <v>0</v>
      </c>
      <c r="DA83" s="9"/>
      <c r="DB83" s="9"/>
      <c r="DC83" s="9">
        <f t="shared" si="24"/>
        <v>0</v>
      </c>
      <c r="DD83" s="9">
        <f t="shared" si="24"/>
        <v>0</v>
      </c>
      <c r="DE83" s="9">
        <f t="shared" si="24"/>
        <v>0</v>
      </c>
      <c r="DF83" s="9"/>
      <c r="DG83" s="9">
        <f t="shared" si="24"/>
        <v>18297.162</v>
      </c>
      <c r="DH83" s="9">
        <f t="shared" si="24"/>
        <v>373.57400000000001</v>
      </c>
      <c r="DI83" s="9">
        <f t="shared" si="24"/>
        <v>18683.897000000001</v>
      </c>
      <c r="DJ83" s="9"/>
      <c r="DK83" s="9"/>
      <c r="DL83" s="9">
        <f t="shared" si="24"/>
        <v>18128.624</v>
      </c>
      <c r="DM83" s="9">
        <f t="shared" si="24"/>
        <v>127.155</v>
      </c>
      <c r="DN83" s="9">
        <f t="shared" si="24"/>
        <v>18268.939999999999</v>
      </c>
      <c r="DO83" s="9"/>
      <c r="DP83" s="9">
        <f t="shared" si="24"/>
        <v>0</v>
      </c>
      <c r="DQ83" s="9">
        <f t="shared" si="24"/>
        <v>0</v>
      </c>
      <c r="DR83" s="9">
        <f t="shared" si="24"/>
        <v>0</v>
      </c>
      <c r="DS83" s="9"/>
      <c r="DT83" s="9"/>
      <c r="DU83" s="9">
        <f t="shared" si="24"/>
        <v>0</v>
      </c>
      <c r="DV83" s="9">
        <f t="shared" si="24"/>
        <v>0</v>
      </c>
      <c r="DW83" s="9">
        <f t="shared" si="24"/>
        <v>0</v>
      </c>
      <c r="DX83" s="9"/>
      <c r="DY83" s="9">
        <f t="shared" si="24"/>
        <v>2642.797</v>
      </c>
      <c r="DZ83" s="9">
        <f t="shared" si="24"/>
        <v>885.62300000000005</v>
      </c>
      <c r="EA83" s="9">
        <f t="shared" si="15"/>
        <v>3528.42</v>
      </c>
      <c r="EB83" s="9"/>
      <c r="EC83" s="9"/>
      <c r="ED83" s="9">
        <f t="shared" si="15"/>
        <v>2411.076</v>
      </c>
      <c r="EE83" s="9">
        <f t="shared" si="15"/>
        <v>177.09299999999999</v>
      </c>
      <c r="EF83" s="9">
        <f t="shared" si="15"/>
        <v>2588.1689999999999</v>
      </c>
      <c r="EG83" s="9"/>
    </row>
    <row r="84" spans="2:137" ht="15" customHeight="1">
      <c r="B84" s="7" t="s">
        <v>20</v>
      </c>
      <c r="C84" s="9">
        <f t="shared" si="25"/>
        <v>1677.884</v>
      </c>
      <c r="D84" s="9">
        <f t="shared" si="25"/>
        <v>15.47</v>
      </c>
      <c r="E84" s="9">
        <f t="shared" si="25"/>
        <v>1693.354</v>
      </c>
      <c r="F84" s="9"/>
      <c r="G84" s="9"/>
      <c r="H84" s="9">
        <f t="shared" si="25"/>
        <v>1669.9680000000001</v>
      </c>
      <c r="I84" s="9">
        <f t="shared" si="25"/>
        <v>8.2240000000000002</v>
      </c>
      <c r="J84" s="9">
        <f t="shared" si="25"/>
        <v>1678.192</v>
      </c>
      <c r="K84" s="9"/>
      <c r="L84" s="9">
        <f t="shared" si="25"/>
        <v>1677.884</v>
      </c>
      <c r="M84" s="9">
        <f t="shared" si="25"/>
        <v>15.47</v>
      </c>
      <c r="N84" s="9">
        <f t="shared" si="25"/>
        <v>1693.354</v>
      </c>
      <c r="O84" s="9"/>
      <c r="P84" s="9"/>
      <c r="Q84" s="9">
        <f t="shared" si="25"/>
        <v>1669.9680000000001</v>
      </c>
      <c r="R84" s="9">
        <f t="shared" si="25"/>
        <v>8.2240000000000002</v>
      </c>
      <c r="S84" s="9">
        <f t="shared" si="25"/>
        <v>1678.192</v>
      </c>
      <c r="T84" s="9"/>
      <c r="U84" s="9">
        <f t="shared" si="25"/>
        <v>0</v>
      </c>
      <c r="V84" s="9">
        <f t="shared" si="25"/>
        <v>0</v>
      </c>
      <c r="W84" s="9">
        <f t="shared" si="25"/>
        <v>0</v>
      </c>
      <c r="X84" s="9"/>
      <c r="Y84" s="9"/>
      <c r="Z84" s="9">
        <f t="shared" si="25"/>
        <v>0</v>
      </c>
      <c r="AA84" s="9">
        <f t="shared" si="25"/>
        <v>0</v>
      </c>
      <c r="AB84" s="9">
        <f t="shared" si="25"/>
        <v>0</v>
      </c>
      <c r="AC84" s="9"/>
      <c r="AD84" s="9">
        <f t="shared" si="25"/>
        <v>0</v>
      </c>
      <c r="AE84" s="9">
        <f t="shared" si="25"/>
        <v>0</v>
      </c>
      <c r="AF84" s="9">
        <f t="shared" si="25"/>
        <v>0</v>
      </c>
      <c r="AG84" s="9"/>
      <c r="AH84" s="9"/>
      <c r="AI84" s="9">
        <f t="shared" si="25"/>
        <v>0</v>
      </c>
      <c r="AJ84" s="9">
        <f t="shared" si="25"/>
        <v>0</v>
      </c>
      <c r="AK84" s="9">
        <f t="shared" si="25"/>
        <v>0</v>
      </c>
      <c r="AL84" s="9"/>
      <c r="AM84" s="9">
        <f t="shared" si="25"/>
        <v>1677.884</v>
      </c>
      <c r="AN84" s="9">
        <f t="shared" si="25"/>
        <v>15.47</v>
      </c>
      <c r="AO84" s="9">
        <f t="shared" si="25"/>
        <v>1693.354</v>
      </c>
      <c r="AP84" s="9"/>
      <c r="AQ84" s="9"/>
      <c r="AR84" s="9">
        <f t="shared" si="25"/>
        <v>1669.9680000000001</v>
      </c>
      <c r="AS84" s="9">
        <f t="shared" si="25"/>
        <v>8.2240000000000002</v>
      </c>
      <c r="AT84" s="9">
        <f t="shared" si="25"/>
        <v>1678.192</v>
      </c>
      <c r="AU84" s="9"/>
      <c r="AV84" s="9">
        <f t="shared" si="25"/>
        <v>1017.32</v>
      </c>
      <c r="AW84" s="9">
        <f t="shared" si="25"/>
        <v>9.3789999999999996</v>
      </c>
      <c r="AX84" s="9">
        <f t="shared" si="25"/>
        <v>1026.6990000000001</v>
      </c>
      <c r="AY84" s="9"/>
      <c r="AZ84" s="9"/>
      <c r="BA84" s="9">
        <f t="shared" si="25"/>
        <v>1012.52</v>
      </c>
      <c r="BB84" s="9">
        <f t="shared" si="25"/>
        <v>4.9859999999999998</v>
      </c>
      <c r="BC84" s="9">
        <f t="shared" si="25"/>
        <v>1017.506</v>
      </c>
      <c r="BD84" s="9"/>
      <c r="BE84" s="9">
        <f t="shared" si="25"/>
        <v>660.56399999999996</v>
      </c>
      <c r="BF84" s="9">
        <f t="shared" si="25"/>
        <v>6.0910000000000002</v>
      </c>
      <c r="BG84" s="9">
        <f t="shared" si="25"/>
        <v>666.65499999999997</v>
      </c>
      <c r="BH84" s="9"/>
      <c r="BI84" s="9"/>
      <c r="BJ84" s="9">
        <f t="shared" si="25"/>
        <v>657.44799999999998</v>
      </c>
      <c r="BK84" s="9">
        <f t="shared" si="25"/>
        <v>3.238</v>
      </c>
      <c r="BL84" s="9">
        <f t="shared" si="25"/>
        <v>660.68600000000004</v>
      </c>
      <c r="BM84" s="9"/>
      <c r="BN84" s="9">
        <f t="shared" si="25"/>
        <v>0</v>
      </c>
      <c r="BO84" s="9">
        <f t="shared" si="25"/>
        <v>0</v>
      </c>
      <c r="BP84" s="9">
        <f t="shared" si="25"/>
        <v>0</v>
      </c>
      <c r="BQ84" s="9"/>
      <c r="BR84" s="9"/>
      <c r="BS84" s="9">
        <f t="shared" si="25"/>
        <v>0</v>
      </c>
      <c r="BT84" s="9">
        <f t="shared" si="25"/>
        <v>0</v>
      </c>
      <c r="BU84" s="9">
        <f t="shared" si="25"/>
        <v>0</v>
      </c>
      <c r="BV84" s="9"/>
      <c r="BW84" s="9">
        <f t="shared" si="25"/>
        <v>0</v>
      </c>
      <c r="BX84" s="9">
        <f t="shared" si="25"/>
        <v>0</v>
      </c>
      <c r="BY84" s="9">
        <f t="shared" si="25"/>
        <v>0</v>
      </c>
      <c r="BZ84" s="9"/>
      <c r="CA84" s="9"/>
      <c r="CB84" s="9">
        <f t="shared" si="25"/>
        <v>0</v>
      </c>
      <c r="CC84" s="9">
        <f t="shared" si="25"/>
        <v>0</v>
      </c>
      <c r="CD84" s="9">
        <f t="shared" si="25"/>
        <v>0</v>
      </c>
      <c r="CE84" s="9"/>
      <c r="CF84" s="9">
        <f t="shared" si="25"/>
        <v>0</v>
      </c>
      <c r="CG84" s="9">
        <f t="shared" si="25"/>
        <v>0</v>
      </c>
      <c r="CH84" s="9">
        <f t="shared" si="25"/>
        <v>0</v>
      </c>
      <c r="CI84" s="9"/>
      <c r="CJ84" s="9"/>
      <c r="CK84" s="9">
        <f t="shared" si="25"/>
        <v>0</v>
      </c>
      <c r="CL84" s="9">
        <f t="shared" si="25"/>
        <v>0</v>
      </c>
      <c r="CM84" s="9">
        <f t="shared" si="25"/>
        <v>0</v>
      </c>
      <c r="CN84" s="9"/>
      <c r="CO84" s="9">
        <f t="shared" si="25"/>
        <v>0</v>
      </c>
      <c r="CP84" s="9">
        <f t="shared" si="25"/>
        <v>0</v>
      </c>
      <c r="CQ84" s="9">
        <f t="shared" si="25"/>
        <v>0</v>
      </c>
      <c r="CR84" s="9"/>
      <c r="CS84" s="9"/>
      <c r="CT84" s="9">
        <f t="shared" ref="CT84:DZ87" si="26">CT32/1000</f>
        <v>0</v>
      </c>
      <c r="CU84" s="9">
        <f t="shared" si="26"/>
        <v>0</v>
      </c>
      <c r="CV84" s="9">
        <f t="shared" si="26"/>
        <v>0</v>
      </c>
      <c r="CW84" s="9"/>
      <c r="CX84" s="9">
        <f t="shared" si="26"/>
        <v>0</v>
      </c>
      <c r="CY84" s="9">
        <f t="shared" si="26"/>
        <v>0</v>
      </c>
      <c r="CZ84" s="9">
        <f t="shared" si="26"/>
        <v>0</v>
      </c>
      <c r="DA84" s="9"/>
      <c r="DB84" s="9"/>
      <c r="DC84" s="9">
        <f t="shared" si="26"/>
        <v>0</v>
      </c>
      <c r="DD84" s="9">
        <f t="shared" si="26"/>
        <v>0</v>
      </c>
      <c r="DE84" s="9">
        <f t="shared" si="26"/>
        <v>0</v>
      </c>
      <c r="DF84" s="9"/>
      <c r="DG84" s="9">
        <f t="shared" si="26"/>
        <v>18508.504000000001</v>
      </c>
      <c r="DH84" s="9">
        <f t="shared" si="26"/>
        <v>282.40199999999999</v>
      </c>
      <c r="DI84" s="9">
        <f t="shared" si="26"/>
        <v>18805.392</v>
      </c>
      <c r="DJ84" s="9"/>
      <c r="DK84" s="9"/>
      <c r="DL84" s="9">
        <f t="shared" si="26"/>
        <v>18375.374</v>
      </c>
      <c r="DM84" s="9">
        <f t="shared" si="26"/>
        <v>131.191</v>
      </c>
      <c r="DN84" s="9">
        <f t="shared" si="26"/>
        <v>18521.050999999999</v>
      </c>
      <c r="DO84" s="9"/>
      <c r="DP84" s="9">
        <f t="shared" si="26"/>
        <v>0</v>
      </c>
      <c r="DQ84" s="9">
        <f t="shared" si="26"/>
        <v>0</v>
      </c>
      <c r="DR84" s="9">
        <f t="shared" si="26"/>
        <v>0</v>
      </c>
      <c r="DS84" s="9"/>
      <c r="DT84" s="9"/>
      <c r="DU84" s="9">
        <f t="shared" si="26"/>
        <v>0</v>
      </c>
      <c r="DV84" s="9">
        <f t="shared" si="26"/>
        <v>0</v>
      </c>
      <c r="DW84" s="9">
        <f t="shared" si="26"/>
        <v>0</v>
      </c>
      <c r="DX84" s="9"/>
      <c r="DY84" s="9">
        <f t="shared" si="26"/>
        <v>1804.77</v>
      </c>
      <c r="DZ84" s="9">
        <f t="shared" si="26"/>
        <v>588.12400000000002</v>
      </c>
      <c r="EA84" s="9">
        <f t="shared" si="15"/>
        <v>2392.8939999999998</v>
      </c>
      <c r="EB84" s="9"/>
      <c r="EC84" s="9"/>
      <c r="ED84" s="9">
        <f t="shared" si="15"/>
        <v>1665.82</v>
      </c>
      <c r="EE84" s="9">
        <f t="shared" si="15"/>
        <v>73.902000000000001</v>
      </c>
      <c r="EF84" s="9">
        <f t="shared" si="15"/>
        <v>1739.722</v>
      </c>
      <c r="EG84" s="9"/>
    </row>
    <row r="85" spans="2:137" ht="15" customHeight="1">
      <c r="B85" s="7" t="s">
        <v>25</v>
      </c>
      <c r="C85" s="9">
        <f t="shared" ref="C85:CT88" si="27">C33/1000</f>
        <v>928.86099999999999</v>
      </c>
      <c r="D85" s="9">
        <f t="shared" si="27"/>
        <v>13.641999999999999</v>
      </c>
      <c r="E85" s="9">
        <f t="shared" si="27"/>
        <v>942.50300000000004</v>
      </c>
      <c r="F85" s="9"/>
      <c r="G85" s="9"/>
      <c r="H85" s="9">
        <f t="shared" si="27"/>
        <v>925.34900000000005</v>
      </c>
      <c r="I85" s="9">
        <f t="shared" si="27"/>
        <v>5.335</v>
      </c>
      <c r="J85" s="9">
        <f t="shared" si="27"/>
        <v>930.68399999999997</v>
      </c>
      <c r="K85" s="9"/>
      <c r="L85" s="9">
        <f t="shared" si="27"/>
        <v>928.86099999999999</v>
      </c>
      <c r="M85" s="9">
        <f t="shared" si="27"/>
        <v>13.641999999999999</v>
      </c>
      <c r="N85" s="9">
        <f t="shared" si="27"/>
        <v>942.50300000000004</v>
      </c>
      <c r="O85" s="9"/>
      <c r="P85" s="9"/>
      <c r="Q85" s="9">
        <f t="shared" si="27"/>
        <v>925.34900000000005</v>
      </c>
      <c r="R85" s="9">
        <f t="shared" si="27"/>
        <v>5.335</v>
      </c>
      <c r="S85" s="9">
        <f t="shared" si="27"/>
        <v>930.68399999999997</v>
      </c>
      <c r="T85" s="9"/>
      <c r="U85" s="9">
        <f t="shared" si="27"/>
        <v>0</v>
      </c>
      <c r="V85" s="9">
        <f t="shared" si="27"/>
        <v>0</v>
      </c>
      <c r="W85" s="9">
        <f t="shared" si="27"/>
        <v>0</v>
      </c>
      <c r="X85" s="9"/>
      <c r="Y85" s="9"/>
      <c r="Z85" s="9">
        <f t="shared" si="27"/>
        <v>0</v>
      </c>
      <c r="AA85" s="9">
        <f t="shared" si="27"/>
        <v>0</v>
      </c>
      <c r="AB85" s="9">
        <f t="shared" si="27"/>
        <v>0</v>
      </c>
      <c r="AC85" s="9"/>
      <c r="AD85" s="9">
        <f t="shared" si="27"/>
        <v>0</v>
      </c>
      <c r="AE85" s="9">
        <f t="shared" si="27"/>
        <v>0</v>
      </c>
      <c r="AF85" s="9">
        <f t="shared" si="27"/>
        <v>0</v>
      </c>
      <c r="AG85" s="9"/>
      <c r="AH85" s="9"/>
      <c r="AI85" s="9">
        <f t="shared" si="27"/>
        <v>0</v>
      </c>
      <c r="AJ85" s="9">
        <f t="shared" si="27"/>
        <v>0</v>
      </c>
      <c r="AK85" s="9">
        <f t="shared" si="27"/>
        <v>0</v>
      </c>
      <c r="AL85" s="9"/>
      <c r="AM85" s="9">
        <f t="shared" si="27"/>
        <v>928.86099999999999</v>
      </c>
      <c r="AN85" s="9">
        <f t="shared" si="27"/>
        <v>13.641999999999999</v>
      </c>
      <c r="AO85" s="9">
        <f t="shared" si="27"/>
        <v>942.50300000000004</v>
      </c>
      <c r="AP85" s="9"/>
      <c r="AQ85" s="9"/>
      <c r="AR85" s="9">
        <f t="shared" si="27"/>
        <v>925.34900000000005</v>
      </c>
      <c r="AS85" s="9">
        <f t="shared" si="27"/>
        <v>5.335</v>
      </c>
      <c r="AT85" s="9">
        <f t="shared" si="27"/>
        <v>930.68399999999997</v>
      </c>
      <c r="AU85" s="9"/>
      <c r="AV85" s="9">
        <f t="shared" si="27"/>
        <v>589.42100000000005</v>
      </c>
      <c r="AW85" s="9">
        <f t="shared" si="27"/>
        <v>8.657</v>
      </c>
      <c r="AX85" s="9">
        <f t="shared" si="27"/>
        <v>598.07799999999997</v>
      </c>
      <c r="AY85" s="9"/>
      <c r="AZ85" s="9"/>
      <c r="BA85" s="9">
        <f t="shared" si="27"/>
        <v>587.226</v>
      </c>
      <c r="BB85" s="9">
        <f t="shared" si="27"/>
        <v>3.3860000000000001</v>
      </c>
      <c r="BC85" s="9">
        <f t="shared" si="27"/>
        <v>590.61199999999997</v>
      </c>
      <c r="BD85" s="9"/>
      <c r="BE85" s="9">
        <f t="shared" si="27"/>
        <v>339.44</v>
      </c>
      <c r="BF85" s="9">
        <f t="shared" si="27"/>
        <v>4.9850000000000003</v>
      </c>
      <c r="BG85" s="9">
        <f t="shared" si="27"/>
        <v>344.42500000000001</v>
      </c>
      <c r="BH85" s="9"/>
      <c r="BI85" s="9"/>
      <c r="BJ85" s="9">
        <f t="shared" si="27"/>
        <v>338.12299999999999</v>
      </c>
      <c r="BK85" s="9">
        <f t="shared" si="27"/>
        <v>1.9490000000000001</v>
      </c>
      <c r="BL85" s="9">
        <f t="shared" si="27"/>
        <v>340.072</v>
      </c>
      <c r="BM85" s="9"/>
      <c r="BN85" s="9">
        <f t="shared" si="27"/>
        <v>0</v>
      </c>
      <c r="BO85" s="9">
        <f t="shared" si="27"/>
        <v>0</v>
      </c>
      <c r="BP85" s="9">
        <f t="shared" si="27"/>
        <v>0</v>
      </c>
      <c r="BQ85" s="9"/>
      <c r="BR85" s="9"/>
      <c r="BS85" s="9">
        <f t="shared" si="27"/>
        <v>0</v>
      </c>
      <c r="BT85" s="9">
        <f t="shared" si="27"/>
        <v>0</v>
      </c>
      <c r="BU85" s="9">
        <f t="shared" si="27"/>
        <v>0</v>
      </c>
      <c r="BV85" s="9"/>
      <c r="BW85" s="9">
        <f t="shared" si="27"/>
        <v>0</v>
      </c>
      <c r="BX85" s="9">
        <f t="shared" si="27"/>
        <v>0</v>
      </c>
      <c r="BY85" s="9">
        <f t="shared" si="27"/>
        <v>0</v>
      </c>
      <c r="BZ85" s="9"/>
      <c r="CA85" s="9"/>
      <c r="CB85" s="9">
        <f t="shared" si="27"/>
        <v>0</v>
      </c>
      <c r="CC85" s="9">
        <f t="shared" si="27"/>
        <v>0</v>
      </c>
      <c r="CD85" s="9">
        <f t="shared" si="27"/>
        <v>0</v>
      </c>
      <c r="CE85" s="9"/>
      <c r="CF85" s="9">
        <f t="shared" si="27"/>
        <v>0</v>
      </c>
      <c r="CG85" s="9">
        <f t="shared" si="27"/>
        <v>0</v>
      </c>
      <c r="CH85" s="9">
        <f t="shared" si="27"/>
        <v>0</v>
      </c>
      <c r="CI85" s="9"/>
      <c r="CJ85" s="9"/>
      <c r="CK85" s="9">
        <f t="shared" si="27"/>
        <v>0</v>
      </c>
      <c r="CL85" s="9">
        <f t="shared" si="27"/>
        <v>0</v>
      </c>
      <c r="CM85" s="9">
        <f t="shared" si="27"/>
        <v>0</v>
      </c>
      <c r="CN85" s="9"/>
      <c r="CO85" s="9">
        <f t="shared" si="27"/>
        <v>0</v>
      </c>
      <c r="CP85" s="9">
        <f t="shared" si="27"/>
        <v>0</v>
      </c>
      <c r="CQ85" s="9">
        <f t="shared" si="27"/>
        <v>0</v>
      </c>
      <c r="CR85" s="9"/>
      <c r="CS85" s="9"/>
      <c r="CT85" s="9">
        <f t="shared" si="27"/>
        <v>0</v>
      </c>
      <c r="CU85" s="9">
        <f t="shared" si="26"/>
        <v>0</v>
      </c>
      <c r="CV85" s="9">
        <f t="shared" si="26"/>
        <v>0</v>
      </c>
      <c r="CW85" s="9"/>
      <c r="CX85" s="9">
        <f t="shared" si="26"/>
        <v>0</v>
      </c>
      <c r="CY85" s="9">
        <f t="shared" si="26"/>
        <v>0</v>
      </c>
      <c r="CZ85" s="9">
        <f t="shared" si="26"/>
        <v>0</v>
      </c>
      <c r="DA85" s="9"/>
      <c r="DB85" s="9"/>
      <c r="DC85" s="9">
        <f t="shared" si="26"/>
        <v>0</v>
      </c>
      <c r="DD85" s="9">
        <f t="shared" si="26"/>
        <v>0</v>
      </c>
      <c r="DE85" s="9">
        <f t="shared" si="26"/>
        <v>0</v>
      </c>
      <c r="DF85" s="9"/>
      <c r="DG85" s="9">
        <f t="shared" si="26"/>
        <v>10395.371999999999</v>
      </c>
      <c r="DH85" s="9">
        <f t="shared" si="26"/>
        <v>181.958</v>
      </c>
      <c r="DI85" s="9">
        <f t="shared" si="26"/>
        <v>10581.346</v>
      </c>
      <c r="DJ85" s="9"/>
      <c r="DK85" s="9"/>
      <c r="DL85" s="9">
        <f t="shared" si="26"/>
        <v>10337.06</v>
      </c>
      <c r="DM85" s="9">
        <f t="shared" si="26"/>
        <v>69.763000000000005</v>
      </c>
      <c r="DN85" s="9">
        <f t="shared" si="26"/>
        <v>10410.839</v>
      </c>
      <c r="DO85" s="9"/>
      <c r="DP85" s="9">
        <f t="shared" si="26"/>
        <v>0</v>
      </c>
      <c r="DQ85" s="9">
        <f t="shared" si="26"/>
        <v>0</v>
      </c>
      <c r="DR85" s="9">
        <f t="shared" si="26"/>
        <v>0</v>
      </c>
      <c r="DS85" s="9"/>
      <c r="DT85" s="9"/>
      <c r="DU85" s="9">
        <f t="shared" si="26"/>
        <v>0</v>
      </c>
      <c r="DV85" s="9">
        <f t="shared" si="26"/>
        <v>0</v>
      </c>
      <c r="DW85" s="9">
        <f t="shared" si="26"/>
        <v>0</v>
      </c>
      <c r="DX85" s="9"/>
      <c r="DY85" s="9">
        <f t="shared" si="26"/>
        <v>1168.4179999999999</v>
      </c>
      <c r="DZ85" s="9">
        <f t="shared" si="26"/>
        <v>627.35699999999997</v>
      </c>
      <c r="EA85" s="9">
        <f t="shared" si="15"/>
        <v>1795.7750000000001</v>
      </c>
      <c r="EB85" s="9"/>
      <c r="EC85" s="9"/>
      <c r="ED85" s="9">
        <f t="shared" si="15"/>
        <v>1100.8130000000001</v>
      </c>
      <c r="EE85" s="9">
        <f t="shared" si="15"/>
        <v>50.656999999999996</v>
      </c>
      <c r="EF85" s="9">
        <f t="shared" si="15"/>
        <v>1151.47</v>
      </c>
      <c r="EG85" s="9"/>
    </row>
    <row r="86" spans="2:137" ht="15" customHeight="1">
      <c r="B86" s="7" t="s">
        <v>23</v>
      </c>
      <c r="C86" s="9">
        <f t="shared" si="27"/>
        <v>720.97400000000005</v>
      </c>
      <c r="D86" s="9">
        <f t="shared" si="27"/>
        <v>7.4539999999999997</v>
      </c>
      <c r="E86" s="9">
        <f t="shared" si="27"/>
        <v>728.428</v>
      </c>
      <c r="F86" s="9"/>
      <c r="G86" s="9"/>
      <c r="H86" s="9">
        <f t="shared" si="27"/>
        <v>719.54100000000005</v>
      </c>
      <c r="I86" s="9">
        <f t="shared" si="27"/>
        <v>2.8220000000000001</v>
      </c>
      <c r="J86" s="9">
        <f t="shared" si="27"/>
        <v>722.36300000000006</v>
      </c>
      <c r="K86" s="9"/>
      <c r="L86" s="9">
        <f t="shared" si="27"/>
        <v>720.97400000000005</v>
      </c>
      <c r="M86" s="9">
        <f t="shared" si="27"/>
        <v>7.4539999999999997</v>
      </c>
      <c r="N86" s="9">
        <f t="shared" si="27"/>
        <v>728.428</v>
      </c>
      <c r="O86" s="9"/>
      <c r="P86" s="9"/>
      <c r="Q86" s="9">
        <f t="shared" si="27"/>
        <v>719.54100000000005</v>
      </c>
      <c r="R86" s="9">
        <f t="shared" si="27"/>
        <v>2.8220000000000001</v>
      </c>
      <c r="S86" s="9">
        <f t="shared" si="27"/>
        <v>722.36300000000006</v>
      </c>
      <c r="T86" s="9"/>
      <c r="U86" s="9">
        <f t="shared" si="27"/>
        <v>0</v>
      </c>
      <c r="V86" s="9">
        <f t="shared" si="27"/>
        <v>0</v>
      </c>
      <c r="W86" s="9">
        <f t="shared" si="27"/>
        <v>0</v>
      </c>
      <c r="X86" s="9"/>
      <c r="Y86" s="9"/>
      <c r="Z86" s="9">
        <f t="shared" si="27"/>
        <v>0</v>
      </c>
      <c r="AA86" s="9">
        <f t="shared" si="27"/>
        <v>0</v>
      </c>
      <c r="AB86" s="9">
        <f t="shared" si="27"/>
        <v>0</v>
      </c>
      <c r="AC86" s="9"/>
      <c r="AD86" s="9">
        <f t="shared" si="27"/>
        <v>0</v>
      </c>
      <c r="AE86" s="9">
        <f t="shared" si="27"/>
        <v>0</v>
      </c>
      <c r="AF86" s="9">
        <f t="shared" si="27"/>
        <v>0</v>
      </c>
      <c r="AG86" s="9"/>
      <c r="AH86" s="9"/>
      <c r="AI86" s="9">
        <f t="shared" si="27"/>
        <v>0</v>
      </c>
      <c r="AJ86" s="9">
        <f t="shared" si="27"/>
        <v>0</v>
      </c>
      <c r="AK86" s="9">
        <f t="shared" si="27"/>
        <v>0</v>
      </c>
      <c r="AL86" s="9"/>
      <c r="AM86" s="9">
        <f t="shared" si="27"/>
        <v>720.97400000000005</v>
      </c>
      <c r="AN86" s="9">
        <f t="shared" si="27"/>
        <v>7.4539999999999997</v>
      </c>
      <c r="AO86" s="9">
        <f t="shared" si="27"/>
        <v>728.428</v>
      </c>
      <c r="AP86" s="9"/>
      <c r="AQ86" s="9"/>
      <c r="AR86" s="9">
        <f t="shared" si="27"/>
        <v>719.54100000000005</v>
      </c>
      <c r="AS86" s="9">
        <f t="shared" si="27"/>
        <v>2.8220000000000001</v>
      </c>
      <c r="AT86" s="9">
        <f t="shared" si="27"/>
        <v>722.36300000000006</v>
      </c>
      <c r="AU86" s="9"/>
      <c r="AV86" s="9">
        <f t="shared" si="27"/>
        <v>374.399</v>
      </c>
      <c r="AW86" s="9">
        <f t="shared" si="27"/>
        <v>3.9990000000000001</v>
      </c>
      <c r="AX86" s="9">
        <f t="shared" si="27"/>
        <v>378.39800000000002</v>
      </c>
      <c r="AY86" s="9"/>
      <c r="AZ86" s="9"/>
      <c r="BA86" s="9">
        <f t="shared" si="27"/>
        <v>373.65499999999997</v>
      </c>
      <c r="BB86" s="9">
        <f t="shared" si="27"/>
        <v>1.514</v>
      </c>
      <c r="BC86" s="9">
        <f t="shared" si="27"/>
        <v>375.16899999999998</v>
      </c>
      <c r="BD86" s="9"/>
      <c r="BE86" s="9">
        <f t="shared" si="27"/>
        <v>346.57499999999999</v>
      </c>
      <c r="BF86" s="9">
        <f t="shared" si="27"/>
        <v>3.4550000000000001</v>
      </c>
      <c r="BG86" s="9">
        <f t="shared" si="27"/>
        <v>350.03</v>
      </c>
      <c r="BH86" s="9"/>
      <c r="BI86" s="9"/>
      <c r="BJ86" s="9">
        <f t="shared" si="27"/>
        <v>345.88600000000002</v>
      </c>
      <c r="BK86" s="9">
        <f t="shared" si="27"/>
        <v>1.3080000000000001</v>
      </c>
      <c r="BL86" s="9">
        <f t="shared" si="27"/>
        <v>347.19400000000002</v>
      </c>
      <c r="BM86" s="9"/>
      <c r="BN86" s="9">
        <f t="shared" si="27"/>
        <v>0</v>
      </c>
      <c r="BO86" s="9">
        <f t="shared" si="27"/>
        <v>0</v>
      </c>
      <c r="BP86" s="9">
        <f t="shared" si="27"/>
        <v>0</v>
      </c>
      <c r="BQ86" s="9"/>
      <c r="BR86" s="9"/>
      <c r="BS86" s="9">
        <f t="shared" si="27"/>
        <v>0</v>
      </c>
      <c r="BT86" s="9">
        <f t="shared" si="27"/>
        <v>0</v>
      </c>
      <c r="BU86" s="9">
        <f t="shared" si="27"/>
        <v>0</v>
      </c>
      <c r="BV86" s="9"/>
      <c r="BW86" s="9">
        <f t="shared" si="27"/>
        <v>0</v>
      </c>
      <c r="BX86" s="9">
        <f t="shared" si="27"/>
        <v>0</v>
      </c>
      <c r="BY86" s="9">
        <f t="shared" si="27"/>
        <v>0</v>
      </c>
      <c r="BZ86" s="9"/>
      <c r="CA86" s="9"/>
      <c r="CB86" s="9">
        <f t="shared" si="27"/>
        <v>0</v>
      </c>
      <c r="CC86" s="9">
        <f t="shared" si="27"/>
        <v>0</v>
      </c>
      <c r="CD86" s="9">
        <f t="shared" si="27"/>
        <v>0</v>
      </c>
      <c r="CE86" s="9"/>
      <c r="CF86" s="9">
        <f t="shared" si="27"/>
        <v>0</v>
      </c>
      <c r="CG86" s="9">
        <f t="shared" si="27"/>
        <v>0</v>
      </c>
      <c r="CH86" s="9">
        <f t="shared" si="27"/>
        <v>0</v>
      </c>
      <c r="CI86" s="9"/>
      <c r="CJ86" s="9"/>
      <c r="CK86" s="9">
        <f t="shared" si="27"/>
        <v>0</v>
      </c>
      <c r="CL86" s="9">
        <f t="shared" si="27"/>
        <v>0</v>
      </c>
      <c r="CM86" s="9">
        <f t="shared" si="27"/>
        <v>0</v>
      </c>
      <c r="CN86" s="9"/>
      <c r="CO86" s="9">
        <f t="shared" si="27"/>
        <v>0</v>
      </c>
      <c r="CP86" s="9">
        <f t="shared" si="27"/>
        <v>0</v>
      </c>
      <c r="CQ86" s="9">
        <f t="shared" si="27"/>
        <v>0</v>
      </c>
      <c r="CR86" s="9"/>
      <c r="CS86" s="9"/>
      <c r="CT86" s="9">
        <f t="shared" si="27"/>
        <v>0</v>
      </c>
      <c r="CU86" s="9">
        <f t="shared" si="26"/>
        <v>0</v>
      </c>
      <c r="CV86" s="9">
        <f t="shared" si="26"/>
        <v>0</v>
      </c>
      <c r="CW86" s="9"/>
      <c r="CX86" s="9">
        <f t="shared" si="26"/>
        <v>0</v>
      </c>
      <c r="CY86" s="9">
        <f t="shared" si="26"/>
        <v>0</v>
      </c>
      <c r="CZ86" s="9">
        <f t="shared" si="26"/>
        <v>0</v>
      </c>
      <c r="DA86" s="9"/>
      <c r="DB86" s="9"/>
      <c r="DC86" s="9">
        <f t="shared" si="26"/>
        <v>0</v>
      </c>
      <c r="DD86" s="9">
        <f t="shared" si="26"/>
        <v>0</v>
      </c>
      <c r="DE86" s="9">
        <f t="shared" si="26"/>
        <v>0</v>
      </c>
      <c r="DF86" s="9"/>
      <c r="DG86" s="9">
        <f t="shared" si="26"/>
        <v>8570.8109999999997</v>
      </c>
      <c r="DH86" s="9">
        <f t="shared" si="26"/>
        <v>71.099000000000004</v>
      </c>
      <c r="DI86" s="9">
        <f t="shared" si="26"/>
        <v>8647.5259999999998</v>
      </c>
      <c r="DJ86" s="9"/>
      <c r="DK86" s="9"/>
      <c r="DL86" s="9">
        <f t="shared" si="26"/>
        <v>8533.0290000000005</v>
      </c>
      <c r="DM86" s="9">
        <f t="shared" si="26"/>
        <v>43.2</v>
      </c>
      <c r="DN86" s="9">
        <f t="shared" si="26"/>
        <v>8581.8449999999993</v>
      </c>
      <c r="DO86" s="9"/>
      <c r="DP86" s="9">
        <f t="shared" si="26"/>
        <v>0</v>
      </c>
      <c r="DQ86" s="9">
        <f t="shared" si="26"/>
        <v>0</v>
      </c>
      <c r="DR86" s="9">
        <f t="shared" si="26"/>
        <v>0</v>
      </c>
      <c r="DS86" s="9"/>
      <c r="DT86" s="9"/>
      <c r="DU86" s="9">
        <f t="shared" si="26"/>
        <v>0</v>
      </c>
      <c r="DV86" s="9">
        <f t="shared" si="26"/>
        <v>0</v>
      </c>
      <c r="DW86" s="9">
        <f t="shared" si="26"/>
        <v>0</v>
      </c>
      <c r="DX86" s="9"/>
      <c r="DY86" s="9">
        <f t="shared" si="26"/>
        <v>1409.662</v>
      </c>
      <c r="DZ86" s="9">
        <f t="shared" si="26"/>
        <v>220.096</v>
      </c>
      <c r="EA86" s="9">
        <f t="shared" si="15"/>
        <v>1629.758</v>
      </c>
      <c r="EB86" s="9"/>
      <c r="EC86" s="9"/>
      <c r="ED86" s="9">
        <f t="shared" si="15"/>
        <v>1327.8520000000001</v>
      </c>
      <c r="EE86" s="9">
        <f t="shared" si="15"/>
        <v>53.554000000000002</v>
      </c>
      <c r="EF86" s="9">
        <f t="shared" si="15"/>
        <v>1381.4059999999999</v>
      </c>
      <c r="EG86" s="9"/>
    </row>
    <row r="87" spans="2:137" ht="15" customHeight="1">
      <c r="B87" s="7" t="s">
        <v>10</v>
      </c>
      <c r="C87" s="9">
        <f t="shared" si="27"/>
        <v>9296.625</v>
      </c>
      <c r="D87" s="9">
        <f t="shared" si="27"/>
        <v>59.814999999999998</v>
      </c>
      <c r="E87" s="9">
        <f t="shared" si="27"/>
        <v>9356.44</v>
      </c>
      <c r="F87" s="9"/>
      <c r="G87" s="9"/>
      <c r="H87" s="9">
        <f t="shared" si="27"/>
        <v>9270.6949999999997</v>
      </c>
      <c r="I87" s="9">
        <f t="shared" si="27"/>
        <v>24.167999999999999</v>
      </c>
      <c r="J87" s="9">
        <f t="shared" si="27"/>
        <v>9294.8629999999994</v>
      </c>
      <c r="K87" s="9"/>
      <c r="L87" s="9">
        <f t="shared" si="27"/>
        <v>9296.625</v>
      </c>
      <c r="M87" s="9">
        <f t="shared" si="27"/>
        <v>59.814999999999998</v>
      </c>
      <c r="N87" s="9">
        <f t="shared" si="27"/>
        <v>9356.44</v>
      </c>
      <c r="O87" s="9"/>
      <c r="P87" s="9"/>
      <c r="Q87" s="9">
        <f t="shared" si="27"/>
        <v>9270.6949999999997</v>
      </c>
      <c r="R87" s="9">
        <f t="shared" si="27"/>
        <v>24.167999999999999</v>
      </c>
      <c r="S87" s="9">
        <f t="shared" si="27"/>
        <v>9294.8629999999994</v>
      </c>
      <c r="T87" s="9"/>
      <c r="U87" s="9">
        <f t="shared" si="27"/>
        <v>1.151</v>
      </c>
      <c r="V87" s="9">
        <f t="shared" si="27"/>
        <v>0</v>
      </c>
      <c r="W87" s="9">
        <f t="shared" si="27"/>
        <v>1.151</v>
      </c>
      <c r="X87" s="9"/>
      <c r="Y87" s="9"/>
      <c r="Z87" s="9">
        <f t="shared" si="27"/>
        <v>1.151</v>
      </c>
      <c r="AA87" s="9">
        <f t="shared" si="27"/>
        <v>0</v>
      </c>
      <c r="AB87" s="9">
        <f t="shared" si="27"/>
        <v>1.151</v>
      </c>
      <c r="AC87" s="9"/>
      <c r="AD87" s="9">
        <f t="shared" si="27"/>
        <v>2336.107</v>
      </c>
      <c r="AE87" s="9">
        <f t="shared" si="27"/>
        <v>2.9990000000000001</v>
      </c>
      <c r="AF87" s="9">
        <f t="shared" si="27"/>
        <v>2339.1060000000002</v>
      </c>
      <c r="AG87" s="9"/>
      <c r="AH87" s="9"/>
      <c r="AI87" s="9">
        <f t="shared" si="27"/>
        <v>2335.5700000000002</v>
      </c>
      <c r="AJ87" s="9">
        <f t="shared" si="27"/>
        <v>1.8939999999999999</v>
      </c>
      <c r="AK87" s="9">
        <f t="shared" si="27"/>
        <v>2337.4639999999999</v>
      </c>
      <c r="AL87" s="9"/>
      <c r="AM87" s="9">
        <f t="shared" si="27"/>
        <v>6959.3670000000002</v>
      </c>
      <c r="AN87" s="9">
        <f t="shared" si="27"/>
        <v>56.816000000000003</v>
      </c>
      <c r="AO87" s="9">
        <f t="shared" si="27"/>
        <v>7016.183</v>
      </c>
      <c r="AP87" s="9"/>
      <c r="AQ87" s="9"/>
      <c r="AR87" s="9">
        <f t="shared" si="27"/>
        <v>6933.9740000000002</v>
      </c>
      <c r="AS87" s="9">
        <f t="shared" si="27"/>
        <v>22.274000000000001</v>
      </c>
      <c r="AT87" s="9">
        <f t="shared" si="27"/>
        <v>6956.2479999999996</v>
      </c>
      <c r="AU87" s="9"/>
      <c r="AV87" s="9">
        <f t="shared" si="27"/>
        <v>3999.4490000000001</v>
      </c>
      <c r="AW87" s="9">
        <f t="shared" si="27"/>
        <v>32.651000000000003</v>
      </c>
      <c r="AX87" s="9">
        <f t="shared" si="27"/>
        <v>4032.1</v>
      </c>
      <c r="AY87" s="9"/>
      <c r="AZ87" s="9"/>
      <c r="BA87" s="9">
        <f t="shared" si="27"/>
        <v>3984.8560000000002</v>
      </c>
      <c r="BB87" s="9">
        <f t="shared" si="27"/>
        <v>12.8</v>
      </c>
      <c r="BC87" s="9">
        <f t="shared" si="27"/>
        <v>3997.6559999999999</v>
      </c>
      <c r="BD87" s="9"/>
      <c r="BE87" s="9">
        <f t="shared" si="27"/>
        <v>2959.9180000000001</v>
      </c>
      <c r="BF87" s="9">
        <f t="shared" si="27"/>
        <v>24.164999999999999</v>
      </c>
      <c r="BG87" s="9">
        <f t="shared" si="27"/>
        <v>2984.0830000000001</v>
      </c>
      <c r="BH87" s="9"/>
      <c r="BI87" s="9"/>
      <c r="BJ87" s="9">
        <f t="shared" si="27"/>
        <v>2949.1179999999999</v>
      </c>
      <c r="BK87" s="9">
        <f t="shared" si="27"/>
        <v>9.4740000000000002</v>
      </c>
      <c r="BL87" s="9">
        <f t="shared" si="27"/>
        <v>2958.5920000000001</v>
      </c>
      <c r="BM87" s="9"/>
      <c r="BN87" s="9">
        <f t="shared" si="27"/>
        <v>0</v>
      </c>
      <c r="BO87" s="9">
        <f t="shared" si="27"/>
        <v>0</v>
      </c>
      <c r="BP87" s="9">
        <f t="shared" si="27"/>
        <v>0</v>
      </c>
      <c r="BQ87" s="9"/>
      <c r="BR87" s="9"/>
      <c r="BS87" s="9">
        <f t="shared" si="27"/>
        <v>0</v>
      </c>
      <c r="BT87" s="9">
        <f t="shared" si="27"/>
        <v>0</v>
      </c>
      <c r="BU87" s="9">
        <f t="shared" si="27"/>
        <v>0</v>
      </c>
      <c r="BV87" s="9"/>
      <c r="BW87" s="9">
        <f t="shared" si="27"/>
        <v>0</v>
      </c>
      <c r="BX87" s="9">
        <f t="shared" si="27"/>
        <v>0</v>
      </c>
      <c r="BY87" s="9">
        <f t="shared" si="27"/>
        <v>0</v>
      </c>
      <c r="BZ87" s="9"/>
      <c r="CA87" s="9"/>
      <c r="CB87" s="9">
        <f t="shared" si="27"/>
        <v>0</v>
      </c>
      <c r="CC87" s="9">
        <f t="shared" si="27"/>
        <v>0</v>
      </c>
      <c r="CD87" s="9">
        <f t="shared" si="27"/>
        <v>0</v>
      </c>
      <c r="CE87" s="9"/>
      <c r="CF87" s="9">
        <f t="shared" si="27"/>
        <v>0</v>
      </c>
      <c r="CG87" s="9">
        <f t="shared" si="27"/>
        <v>0</v>
      </c>
      <c r="CH87" s="9">
        <f t="shared" si="27"/>
        <v>0</v>
      </c>
      <c r="CI87" s="9"/>
      <c r="CJ87" s="9"/>
      <c r="CK87" s="9">
        <f t="shared" si="27"/>
        <v>0</v>
      </c>
      <c r="CL87" s="9">
        <f t="shared" si="27"/>
        <v>0</v>
      </c>
      <c r="CM87" s="9">
        <f t="shared" si="27"/>
        <v>0</v>
      </c>
      <c r="CN87" s="9"/>
      <c r="CO87" s="9">
        <f t="shared" si="27"/>
        <v>0</v>
      </c>
      <c r="CP87" s="9">
        <f t="shared" si="27"/>
        <v>0</v>
      </c>
      <c r="CQ87" s="9">
        <f t="shared" si="27"/>
        <v>0</v>
      </c>
      <c r="CR87" s="9"/>
      <c r="CS87" s="9"/>
      <c r="CT87" s="9">
        <f t="shared" si="27"/>
        <v>0</v>
      </c>
      <c r="CU87" s="9">
        <f t="shared" si="26"/>
        <v>0</v>
      </c>
      <c r="CV87" s="9">
        <f t="shared" si="26"/>
        <v>0</v>
      </c>
      <c r="CW87" s="9"/>
      <c r="CX87" s="9">
        <f t="shared" si="26"/>
        <v>0</v>
      </c>
      <c r="CY87" s="9">
        <f t="shared" si="26"/>
        <v>0</v>
      </c>
      <c r="CZ87" s="9">
        <f t="shared" si="26"/>
        <v>0</v>
      </c>
      <c r="DA87" s="9"/>
      <c r="DB87" s="9"/>
      <c r="DC87" s="9">
        <f t="shared" si="26"/>
        <v>0</v>
      </c>
      <c r="DD87" s="9">
        <f t="shared" si="26"/>
        <v>0</v>
      </c>
      <c r="DE87" s="9">
        <f t="shared" si="26"/>
        <v>0</v>
      </c>
      <c r="DF87" s="9"/>
      <c r="DG87" s="9">
        <f t="shared" si="26"/>
        <v>79545.616999999998</v>
      </c>
      <c r="DH87" s="9">
        <f t="shared" si="26"/>
        <v>833.03899999999999</v>
      </c>
      <c r="DI87" s="9">
        <f t="shared" si="26"/>
        <v>80430.241999999998</v>
      </c>
      <c r="DJ87" s="9"/>
      <c r="DK87" s="9"/>
      <c r="DL87" s="9">
        <f t="shared" si="26"/>
        <v>79128.457999999999</v>
      </c>
      <c r="DM87" s="9">
        <f t="shared" si="26"/>
        <v>326.19</v>
      </c>
      <c r="DN87" s="9">
        <f t="shared" si="26"/>
        <v>79506.233999999997</v>
      </c>
      <c r="DO87" s="9"/>
      <c r="DP87" s="9">
        <f t="shared" si="26"/>
        <v>0</v>
      </c>
      <c r="DQ87" s="9">
        <f t="shared" si="26"/>
        <v>0</v>
      </c>
      <c r="DR87" s="9">
        <f t="shared" si="26"/>
        <v>0</v>
      </c>
      <c r="DS87" s="9"/>
      <c r="DT87" s="9"/>
      <c r="DU87" s="9">
        <f t="shared" si="26"/>
        <v>0</v>
      </c>
      <c r="DV87" s="9">
        <f t="shared" si="26"/>
        <v>0</v>
      </c>
      <c r="DW87" s="9">
        <f t="shared" si="26"/>
        <v>0</v>
      </c>
      <c r="DX87" s="9"/>
      <c r="DY87" s="9">
        <f t="shared" si="26"/>
        <v>9880.982</v>
      </c>
      <c r="DZ87" s="9">
        <f t="shared" si="26"/>
        <v>1073.6559999999999</v>
      </c>
      <c r="EA87" s="9">
        <f t="shared" si="15"/>
        <v>10954.638000000001</v>
      </c>
      <c r="EB87" s="9"/>
      <c r="EC87" s="9"/>
      <c r="ED87" s="9">
        <f t="shared" si="15"/>
        <v>9318.69</v>
      </c>
      <c r="EE87" s="9">
        <f t="shared" si="15"/>
        <v>276.83199999999999</v>
      </c>
      <c r="EF87" s="9">
        <f t="shared" si="15"/>
        <v>9595.5220000000008</v>
      </c>
      <c r="EG87" s="9"/>
    </row>
    <row r="88" spans="2:137" ht="15" customHeight="1">
      <c r="B88" s="7" t="s">
        <v>24</v>
      </c>
      <c r="C88" s="9">
        <f t="shared" si="27"/>
        <v>726.34100000000001</v>
      </c>
      <c r="D88" s="9">
        <f t="shared" si="27"/>
        <v>16.009</v>
      </c>
      <c r="E88" s="9">
        <f t="shared" si="27"/>
        <v>742.35</v>
      </c>
      <c r="F88" s="9"/>
      <c r="G88" s="9"/>
      <c r="H88" s="9">
        <f t="shared" si="27"/>
        <v>721.678</v>
      </c>
      <c r="I88" s="9">
        <f t="shared" si="27"/>
        <v>5.0910000000000002</v>
      </c>
      <c r="J88" s="9">
        <f t="shared" si="27"/>
        <v>726.76900000000001</v>
      </c>
      <c r="K88" s="9"/>
      <c r="L88" s="9">
        <f t="shared" si="27"/>
        <v>726.34100000000001</v>
      </c>
      <c r="M88" s="9">
        <f t="shared" si="27"/>
        <v>16.009</v>
      </c>
      <c r="N88" s="9">
        <f t="shared" si="27"/>
        <v>742.35</v>
      </c>
      <c r="O88" s="9"/>
      <c r="P88" s="9"/>
      <c r="Q88" s="9">
        <f t="shared" si="27"/>
        <v>721.678</v>
      </c>
      <c r="R88" s="9">
        <f t="shared" si="27"/>
        <v>5.0910000000000002</v>
      </c>
      <c r="S88" s="9">
        <f t="shared" si="27"/>
        <v>726.76900000000001</v>
      </c>
      <c r="T88" s="9"/>
      <c r="U88" s="9">
        <f t="shared" si="27"/>
        <v>0.76800000000000002</v>
      </c>
      <c r="V88" s="9">
        <f t="shared" si="27"/>
        <v>0</v>
      </c>
      <c r="W88" s="9">
        <f t="shared" si="27"/>
        <v>0.76800000000000002</v>
      </c>
      <c r="X88" s="9"/>
      <c r="Y88" s="9"/>
      <c r="Z88" s="9">
        <f t="shared" si="27"/>
        <v>0.76800000000000002</v>
      </c>
      <c r="AA88" s="9">
        <f t="shared" si="27"/>
        <v>0</v>
      </c>
      <c r="AB88" s="9">
        <f t="shared" si="27"/>
        <v>0.76800000000000002</v>
      </c>
      <c r="AC88" s="9"/>
      <c r="AD88" s="9">
        <f t="shared" si="27"/>
        <v>0</v>
      </c>
      <c r="AE88" s="9">
        <f t="shared" si="27"/>
        <v>0</v>
      </c>
      <c r="AF88" s="9">
        <f t="shared" si="27"/>
        <v>0</v>
      </c>
      <c r="AG88" s="9"/>
      <c r="AH88" s="9"/>
      <c r="AI88" s="9">
        <f t="shared" si="27"/>
        <v>0</v>
      </c>
      <c r="AJ88" s="9">
        <f t="shared" si="27"/>
        <v>0</v>
      </c>
      <c r="AK88" s="9">
        <f t="shared" si="27"/>
        <v>0</v>
      </c>
      <c r="AL88" s="9"/>
      <c r="AM88" s="9">
        <f t="shared" si="27"/>
        <v>725.57299999999998</v>
      </c>
      <c r="AN88" s="9">
        <f t="shared" si="27"/>
        <v>16.009</v>
      </c>
      <c r="AO88" s="9">
        <f t="shared" si="27"/>
        <v>741.58199999999999</v>
      </c>
      <c r="AP88" s="9"/>
      <c r="AQ88" s="9"/>
      <c r="AR88" s="9">
        <f t="shared" si="27"/>
        <v>720.91</v>
      </c>
      <c r="AS88" s="9">
        <f t="shared" si="27"/>
        <v>5.0910000000000002</v>
      </c>
      <c r="AT88" s="9">
        <f t="shared" si="27"/>
        <v>726.00099999999998</v>
      </c>
      <c r="AU88" s="9"/>
      <c r="AV88" s="9">
        <f t="shared" si="27"/>
        <v>397.97</v>
      </c>
      <c r="AW88" s="9">
        <f t="shared" si="27"/>
        <v>8.7810000000000006</v>
      </c>
      <c r="AX88" s="9">
        <f t="shared" si="27"/>
        <v>406.75099999999998</v>
      </c>
      <c r="AY88" s="9"/>
      <c r="AZ88" s="9"/>
      <c r="BA88" s="9">
        <f t="shared" si="27"/>
        <v>395.41199999999998</v>
      </c>
      <c r="BB88" s="9">
        <f t="shared" si="27"/>
        <v>2.7919999999999998</v>
      </c>
      <c r="BC88" s="9">
        <f t="shared" si="27"/>
        <v>398.20400000000001</v>
      </c>
      <c r="BD88" s="9"/>
      <c r="BE88" s="9">
        <f t="shared" si="27"/>
        <v>327.60300000000001</v>
      </c>
      <c r="BF88" s="9">
        <f t="shared" si="27"/>
        <v>7.2279999999999998</v>
      </c>
      <c r="BG88" s="9">
        <f t="shared" si="27"/>
        <v>334.83100000000002</v>
      </c>
      <c r="BH88" s="9"/>
      <c r="BI88" s="9"/>
      <c r="BJ88" s="9">
        <f t="shared" si="27"/>
        <v>325.49799999999999</v>
      </c>
      <c r="BK88" s="9">
        <f t="shared" si="27"/>
        <v>2.2989999999999999</v>
      </c>
      <c r="BL88" s="9">
        <f t="shared" si="27"/>
        <v>327.79700000000003</v>
      </c>
      <c r="BM88" s="9"/>
      <c r="BN88" s="9">
        <f t="shared" si="27"/>
        <v>0</v>
      </c>
      <c r="BO88" s="9">
        <f t="shared" si="27"/>
        <v>0</v>
      </c>
      <c r="BP88" s="9">
        <f t="shared" si="27"/>
        <v>0</v>
      </c>
      <c r="BQ88" s="9"/>
      <c r="BR88" s="9"/>
      <c r="BS88" s="9">
        <f t="shared" si="27"/>
        <v>0</v>
      </c>
      <c r="BT88" s="9">
        <f t="shared" si="27"/>
        <v>0</v>
      </c>
      <c r="BU88" s="9">
        <f t="shared" si="27"/>
        <v>0</v>
      </c>
      <c r="BV88" s="9"/>
      <c r="BW88" s="9">
        <f t="shared" si="27"/>
        <v>0</v>
      </c>
      <c r="BX88" s="9">
        <f t="shared" si="27"/>
        <v>0</v>
      </c>
      <c r="BY88" s="9">
        <f t="shared" si="27"/>
        <v>0</v>
      </c>
      <c r="BZ88" s="9"/>
      <c r="CA88" s="9"/>
      <c r="CB88" s="9">
        <f t="shared" si="27"/>
        <v>0</v>
      </c>
      <c r="CC88" s="9">
        <f t="shared" si="27"/>
        <v>0</v>
      </c>
      <c r="CD88" s="9">
        <f t="shared" si="27"/>
        <v>0</v>
      </c>
      <c r="CE88" s="9"/>
      <c r="CF88" s="9">
        <f t="shared" si="27"/>
        <v>0</v>
      </c>
      <c r="CG88" s="9">
        <f t="shared" si="27"/>
        <v>0</v>
      </c>
      <c r="CH88" s="9">
        <f t="shared" si="27"/>
        <v>0</v>
      </c>
      <c r="CI88" s="9"/>
      <c r="CJ88" s="9"/>
      <c r="CK88" s="9">
        <f t="shared" si="27"/>
        <v>0</v>
      </c>
      <c r="CL88" s="9">
        <f t="shared" si="27"/>
        <v>0</v>
      </c>
      <c r="CM88" s="9">
        <f t="shared" si="27"/>
        <v>0</v>
      </c>
      <c r="CN88" s="9"/>
      <c r="CO88" s="9">
        <f t="shared" si="27"/>
        <v>0</v>
      </c>
      <c r="CP88" s="9">
        <f t="shared" si="27"/>
        <v>0</v>
      </c>
      <c r="CQ88" s="9">
        <f t="shared" si="27"/>
        <v>0</v>
      </c>
      <c r="CR88" s="9"/>
      <c r="CS88" s="9"/>
      <c r="CT88" s="9">
        <f t="shared" ref="CT88:DZ91" si="28">CT36/1000</f>
        <v>0</v>
      </c>
      <c r="CU88" s="9">
        <f t="shared" si="28"/>
        <v>0</v>
      </c>
      <c r="CV88" s="9">
        <f t="shared" si="28"/>
        <v>0</v>
      </c>
      <c r="CW88" s="9"/>
      <c r="CX88" s="9">
        <f t="shared" si="28"/>
        <v>0</v>
      </c>
      <c r="CY88" s="9">
        <f t="shared" si="28"/>
        <v>0</v>
      </c>
      <c r="CZ88" s="9">
        <f t="shared" si="28"/>
        <v>0</v>
      </c>
      <c r="DA88" s="9"/>
      <c r="DB88" s="9"/>
      <c r="DC88" s="9">
        <f t="shared" si="28"/>
        <v>0</v>
      </c>
      <c r="DD88" s="9">
        <f t="shared" si="28"/>
        <v>0</v>
      </c>
      <c r="DE88" s="9">
        <f t="shared" si="28"/>
        <v>0</v>
      </c>
      <c r="DF88" s="9"/>
      <c r="DG88" s="9">
        <f t="shared" si="28"/>
        <v>9099.8510000000006</v>
      </c>
      <c r="DH88" s="9">
        <f t="shared" si="28"/>
        <v>190.21199999999999</v>
      </c>
      <c r="DI88" s="9">
        <f t="shared" si="28"/>
        <v>9297.8809999999994</v>
      </c>
      <c r="DJ88" s="9"/>
      <c r="DK88" s="9"/>
      <c r="DL88" s="9">
        <f t="shared" si="28"/>
        <v>9022.1460000000006</v>
      </c>
      <c r="DM88" s="9">
        <f t="shared" si="28"/>
        <v>64.587000000000003</v>
      </c>
      <c r="DN88" s="9">
        <f t="shared" si="28"/>
        <v>9094.5509999999995</v>
      </c>
      <c r="DO88" s="9"/>
      <c r="DP88" s="9">
        <f t="shared" si="28"/>
        <v>2.2599999999999998</v>
      </c>
      <c r="DQ88" s="9">
        <f t="shared" si="28"/>
        <v>121.255</v>
      </c>
      <c r="DR88" s="9">
        <f t="shared" si="28"/>
        <v>123.515</v>
      </c>
      <c r="DS88" s="9"/>
      <c r="DT88" s="9"/>
      <c r="DU88" s="9">
        <f t="shared" si="28"/>
        <v>1.776</v>
      </c>
      <c r="DV88" s="9">
        <f t="shared" si="28"/>
        <v>14.167</v>
      </c>
      <c r="DW88" s="9">
        <f t="shared" si="28"/>
        <v>15.943</v>
      </c>
      <c r="DX88" s="9"/>
      <c r="DY88" s="9">
        <f t="shared" si="28"/>
        <v>1381.675</v>
      </c>
      <c r="DZ88" s="9">
        <f t="shared" si="28"/>
        <v>134.74600000000001</v>
      </c>
      <c r="EA88" s="9">
        <f t="shared" si="15"/>
        <v>1516.421</v>
      </c>
      <c r="EB88" s="9"/>
      <c r="EC88" s="9"/>
      <c r="ED88" s="9">
        <f t="shared" si="15"/>
        <v>1287.902</v>
      </c>
      <c r="EE88" s="9">
        <f t="shared" si="15"/>
        <v>36.286000000000001</v>
      </c>
      <c r="EF88" s="9">
        <f t="shared" si="15"/>
        <v>1324.1880000000001</v>
      </c>
      <c r="EG88" s="9"/>
    </row>
    <row r="89" spans="2:137" ht="15" customHeight="1">
      <c r="B89" s="7" t="s">
        <v>3</v>
      </c>
      <c r="C89" s="9">
        <f t="shared" ref="C89:CT92" si="29">C37/1000</f>
        <v>569.71400000000006</v>
      </c>
      <c r="D89" s="9">
        <f t="shared" si="29"/>
        <v>7.1150000000000002</v>
      </c>
      <c r="E89" s="9">
        <f t="shared" si="29"/>
        <v>576.82899999999995</v>
      </c>
      <c r="F89" s="9"/>
      <c r="G89" s="9"/>
      <c r="H89" s="9">
        <f t="shared" si="29"/>
        <v>567.64099999999996</v>
      </c>
      <c r="I89" s="9">
        <f t="shared" si="29"/>
        <v>2.3780000000000001</v>
      </c>
      <c r="J89" s="9">
        <f t="shared" si="29"/>
        <v>570.01900000000001</v>
      </c>
      <c r="K89" s="9"/>
      <c r="L89" s="9">
        <f t="shared" si="29"/>
        <v>569.71400000000006</v>
      </c>
      <c r="M89" s="9">
        <f t="shared" si="29"/>
        <v>7.1150000000000002</v>
      </c>
      <c r="N89" s="9">
        <f t="shared" si="29"/>
        <v>576.82899999999995</v>
      </c>
      <c r="O89" s="9"/>
      <c r="P89" s="9"/>
      <c r="Q89" s="9">
        <f t="shared" si="29"/>
        <v>567.64099999999996</v>
      </c>
      <c r="R89" s="9">
        <f t="shared" si="29"/>
        <v>2.3780000000000001</v>
      </c>
      <c r="S89" s="9">
        <f t="shared" si="29"/>
        <v>570.01900000000001</v>
      </c>
      <c r="T89" s="9"/>
      <c r="U89" s="9">
        <f t="shared" si="29"/>
        <v>9.6000000000000002E-2</v>
      </c>
      <c r="V89" s="9">
        <f t="shared" si="29"/>
        <v>0</v>
      </c>
      <c r="W89" s="9">
        <f t="shared" si="29"/>
        <v>9.6000000000000002E-2</v>
      </c>
      <c r="X89" s="9"/>
      <c r="Y89" s="9"/>
      <c r="Z89" s="9">
        <f t="shared" si="29"/>
        <v>9.6000000000000002E-2</v>
      </c>
      <c r="AA89" s="9">
        <f t="shared" si="29"/>
        <v>0</v>
      </c>
      <c r="AB89" s="9">
        <f t="shared" si="29"/>
        <v>9.6000000000000002E-2</v>
      </c>
      <c r="AC89" s="9"/>
      <c r="AD89" s="9">
        <f t="shared" si="29"/>
        <v>0</v>
      </c>
      <c r="AE89" s="9">
        <f t="shared" si="29"/>
        <v>0</v>
      </c>
      <c r="AF89" s="9">
        <f t="shared" si="29"/>
        <v>0</v>
      </c>
      <c r="AG89" s="9"/>
      <c r="AH89" s="9"/>
      <c r="AI89" s="9">
        <f t="shared" si="29"/>
        <v>0</v>
      </c>
      <c r="AJ89" s="9">
        <f t="shared" si="29"/>
        <v>0</v>
      </c>
      <c r="AK89" s="9">
        <f t="shared" si="29"/>
        <v>0</v>
      </c>
      <c r="AL89" s="9"/>
      <c r="AM89" s="9">
        <f t="shared" si="29"/>
        <v>569.61800000000005</v>
      </c>
      <c r="AN89" s="9">
        <f t="shared" si="29"/>
        <v>7.1150000000000002</v>
      </c>
      <c r="AO89" s="9">
        <f t="shared" si="29"/>
        <v>576.73299999999995</v>
      </c>
      <c r="AP89" s="9"/>
      <c r="AQ89" s="9"/>
      <c r="AR89" s="9">
        <f t="shared" si="29"/>
        <v>567.54499999999996</v>
      </c>
      <c r="AS89" s="9">
        <f t="shared" si="29"/>
        <v>2.3780000000000001</v>
      </c>
      <c r="AT89" s="9">
        <f t="shared" si="29"/>
        <v>569.923</v>
      </c>
      <c r="AU89" s="9"/>
      <c r="AV89" s="9">
        <f t="shared" si="29"/>
        <v>301.13400000000001</v>
      </c>
      <c r="AW89" s="9">
        <f t="shared" si="29"/>
        <v>3.7909999999999999</v>
      </c>
      <c r="AX89" s="9">
        <f t="shared" si="29"/>
        <v>304.92500000000001</v>
      </c>
      <c r="AY89" s="9"/>
      <c r="AZ89" s="9"/>
      <c r="BA89" s="9">
        <f t="shared" si="29"/>
        <v>300.03800000000001</v>
      </c>
      <c r="BB89" s="9">
        <f t="shared" si="29"/>
        <v>1.2669999999999999</v>
      </c>
      <c r="BC89" s="9">
        <f t="shared" si="29"/>
        <v>301.30500000000001</v>
      </c>
      <c r="BD89" s="9"/>
      <c r="BE89" s="9">
        <f t="shared" si="29"/>
        <v>268.48399999999998</v>
      </c>
      <c r="BF89" s="9">
        <f t="shared" si="29"/>
        <v>3.3239999999999998</v>
      </c>
      <c r="BG89" s="9">
        <f t="shared" si="29"/>
        <v>271.80799999999999</v>
      </c>
      <c r="BH89" s="9"/>
      <c r="BI89" s="9"/>
      <c r="BJ89" s="9">
        <f t="shared" si="29"/>
        <v>267.50700000000001</v>
      </c>
      <c r="BK89" s="9">
        <f t="shared" si="29"/>
        <v>1.111</v>
      </c>
      <c r="BL89" s="9">
        <f t="shared" si="29"/>
        <v>268.61799999999999</v>
      </c>
      <c r="BM89" s="9"/>
      <c r="BN89" s="9">
        <f t="shared" si="29"/>
        <v>0</v>
      </c>
      <c r="BO89" s="9">
        <f t="shared" si="29"/>
        <v>0</v>
      </c>
      <c r="BP89" s="9">
        <f t="shared" si="29"/>
        <v>0</v>
      </c>
      <c r="BQ89" s="9"/>
      <c r="BR89" s="9"/>
      <c r="BS89" s="9">
        <f t="shared" si="29"/>
        <v>0</v>
      </c>
      <c r="BT89" s="9">
        <f t="shared" si="29"/>
        <v>0</v>
      </c>
      <c r="BU89" s="9">
        <f t="shared" si="29"/>
        <v>0</v>
      </c>
      <c r="BV89" s="9"/>
      <c r="BW89" s="9">
        <f t="shared" si="29"/>
        <v>0</v>
      </c>
      <c r="BX89" s="9">
        <f t="shared" si="29"/>
        <v>0</v>
      </c>
      <c r="BY89" s="9">
        <f t="shared" si="29"/>
        <v>0</v>
      </c>
      <c r="BZ89" s="9"/>
      <c r="CA89" s="9"/>
      <c r="CB89" s="9">
        <f t="shared" si="29"/>
        <v>0</v>
      </c>
      <c r="CC89" s="9">
        <f t="shared" si="29"/>
        <v>0</v>
      </c>
      <c r="CD89" s="9">
        <f t="shared" si="29"/>
        <v>0</v>
      </c>
      <c r="CE89" s="9"/>
      <c r="CF89" s="9">
        <f t="shared" si="29"/>
        <v>0</v>
      </c>
      <c r="CG89" s="9">
        <f t="shared" si="29"/>
        <v>0</v>
      </c>
      <c r="CH89" s="9">
        <f t="shared" si="29"/>
        <v>0</v>
      </c>
      <c r="CI89" s="9"/>
      <c r="CJ89" s="9"/>
      <c r="CK89" s="9">
        <f t="shared" si="29"/>
        <v>0</v>
      </c>
      <c r="CL89" s="9">
        <f t="shared" si="29"/>
        <v>0</v>
      </c>
      <c r="CM89" s="9">
        <f t="shared" si="29"/>
        <v>0</v>
      </c>
      <c r="CN89" s="9"/>
      <c r="CO89" s="9">
        <f t="shared" si="29"/>
        <v>0</v>
      </c>
      <c r="CP89" s="9">
        <f t="shared" si="29"/>
        <v>0</v>
      </c>
      <c r="CQ89" s="9">
        <f t="shared" si="29"/>
        <v>0</v>
      </c>
      <c r="CR89" s="9"/>
      <c r="CS89" s="9"/>
      <c r="CT89" s="9">
        <f t="shared" si="29"/>
        <v>0</v>
      </c>
      <c r="CU89" s="9">
        <f t="shared" si="28"/>
        <v>0</v>
      </c>
      <c r="CV89" s="9">
        <f t="shared" si="28"/>
        <v>0</v>
      </c>
      <c r="CW89" s="9"/>
      <c r="CX89" s="9">
        <f t="shared" si="28"/>
        <v>0</v>
      </c>
      <c r="CY89" s="9">
        <f t="shared" si="28"/>
        <v>0</v>
      </c>
      <c r="CZ89" s="9">
        <f t="shared" si="28"/>
        <v>0</v>
      </c>
      <c r="DA89" s="9"/>
      <c r="DB89" s="9"/>
      <c r="DC89" s="9">
        <f t="shared" si="28"/>
        <v>0</v>
      </c>
      <c r="DD89" s="9">
        <f t="shared" si="28"/>
        <v>0</v>
      </c>
      <c r="DE89" s="9">
        <f t="shared" si="28"/>
        <v>0</v>
      </c>
      <c r="DF89" s="9"/>
      <c r="DG89" s="9">
        <f t="shared" si="28"/>
        <v>6929.0259999999998</v>
      </c>
      <c r="DH89" s="9">
        <f t="shared" si="28"/>
        <v>108.012</v>
      </c>
      <c r="DI89" s="9">
        <f t="shared" si="28"/>
        <v>7042.9120000000003</v>
      </c>
      <c r="DJ89" s="9"/>
      <c r="DK89" s="9"/>
      <c r="DL89" s="9">
        <f t="shared" si="28"/>
        <v>6894.8959999999997</v>
      </c>
      <c r="DM89" s="9">
        <f t="shared" si="28"/>
        <v>38.56</v>
      </c>
      <c r="DN89" s="9">
        <f t="shared" si="28"/>
        <v>6939.33</v>
      </c>
      <c r="DO89" s="9"/>
      <c r="DP89" s="9">
        <f t="shared" si="28"/>
        <v>0</v>
      </c>
      <c r="DQ89" s="9">
        <f t="shared" si="28"/>
        <v>0</v>
      </c>
      <c r="DR89" s="9">
        <f t="shared" si="28"/>
        <v>0</v>
      </c>
      <c r="DS89" s="9"/>
      <c r="DT89" s="9"/>
      <c r="DU89" s="9">
        <f t="shared" si="28"/>
        <v>0</v>
      </c>
      <c r="DV89" s="9">
        <f t="shared" si="28"/>
        <v>0</v>
      </c>
      <c r="DW89" s="9">
        <f t="shared" si="28"/>
        <v>0</v>
      </c>
      <c r="DX89" s="9"/>
      <c r="DY89" s="9">
        <f t="shared" si="28"/>
        <v>978.01499999999999</v>
      </c>
      <c r="DZ89" s="9">
        <f t="shared" si="28"/>
        <v>143.70699999999999</v>
      </c>
      <c r="EA89" s="9">
        <f t="shared" si="15"/>
        <v>1121.722</v>
      </c>
      <c r="EB89" s="9"/>
      <c r="EC89" s="9"/>
      <c r="ED89" s="9">
        <f t="shared" si="15"/>
        <v>928.38800000000003</v>
      </c>
      <c r="EE89" s="9">
        <f t="shared" si="15"/>
        <v>45.206000000000003</v>
      </c>
      <c r="EF89" s="9">
        <f t="shared" si="15"/>
        <v>973.59400000000005</v>
      </c>
      <c r="EG89" s="9"/>
    </row>
    <row r="90" spans="2:137" ht="15" customHeight="1">
      <c r="B90" s="7" t="s">
        <v>4</v>
      </c>
      <c r="C90" s="9">
        <f t="shared" si="29"/>
        <v>828.79499999999996</v>
      </c>
      <c r="D90" s="9">
        <f t="shared" si="29"/>
        <v>4.3440000000000003</v>
      </c>
      <c r="E90" s="9">
        <f t="shared" si="29"/>
        <v>833.13900000000001</v>
      </c>
      <c r="F90" s="9"/>
      <c r="G90" s="9"/>
      <c r="H90" s="9">
        <f t="shared" si="29"/>
        <v>827.38900000000001</v>
      </c>
      <c r="I90" s="9">
        <f t="shared" si="29"/>
        <v>1.542</v>
      </c>
      <c r="J90" s="9">
        <f t="shared" si="29"/>
        <v>828.93100000000004</v>
      </c>
      <c r="K90" s="9"/>
      <c r="L90" s="9">
        <f t="shared" si="29"/>
        <v>828.79499999999996</v>
      </c>
      <c r="M90" s="9">
        <f t="shared" si="29"/>
        <v>4.3440000000000003</v>
      </c>
      <c r="N90" s="9">
        <f t="shared" si="29"/>
        <v>833.13900000000001</v>
      </c>
      <c r="O90" s="9"/>
      <c r="P90" s="9"/>
      <c r="Q90" s="9">
        <f t="shared" si="29"/>
        <v>827.38900000000001</v>
      </c>
      <c r="R90" s="9">
        <f t="shared" si="29"/>
        <v>1.542</v>
      </c>
      <c r="S90" s="9">
        <f t="shared" si="29"/>
        <v>828.93100000000004</v>
      </c>
      <c r="T90" s="9"/>
      <c r="U90" s="9">
        <f t="shared" si="29"/>
        <v>0</v>
      </c>
      <c r="V90" s="9">
        <f t="shared" si="29"/>
        <v>0</v>
      </c>
      <c r="W90" s="9">
        <f t="shared" si="29"/>
        <v>0</v>
      </c>
      <c r="X90" s="9"/>
      <c r="Y90" s="9"/>
      <c r="Z90" s="9">
        <f t="shared" si="29"/>
        <v>0</v>
      </c>
      <c r="AA90" s="9">
        <f t="shared" si="29"/>
        <v>0</v>
      </c>
      <c r="AB90" s="9">
        <f t="shared" si="29"/>
        <v>0</v>
      </c>
      <c r="AC90" s="9"/>
      <c r="AD90" s="9">
        <f t="shared" si="29"/>
        <v>0</v>
      </c>
      <c r="AE90" s="9">
        <f t="shared" si="29"/>
        <v>0</v>
      </c>
      <c r="AF90" s="9">
        <f t="shared" si="29"/>
        <v>0</v>
      </c>
      <c r="AG90" s="9"/>
      <c r="AH90" s="9"/>
      <c r="AI90" s="9">
        <f t="shared" si="29"/>
        <v>0</v>
      </c>
      <c r="AJ90" s="9">
        <f t="shared" si="29"/>
        <v>0</v>
      </c>
      <c r="AK90" s="9">
        <f t="shared" si="29"/>
        <v>0</v>
      </c>
      <c r="AL90" s="9"/>
      <c r="AM90" s="9">
        <f t="shared" si="29"/>
        <v>828.79499999999996</v>
      </c>
      <c r="AN90" s="9">
        <f t="shared" si="29"/>
        <v>4.3440000000000003</v>
      </c>
      <c r="AO90" s="9">
        <f t="shared" si="29"/>
        <v>833.13900000000001</v>
      </c>
      <c r="AP90" s="9"/>
      <c r="AQ90" s="9"/>
      <c r="AR90" s="9">
        <f t="shared" si="29"/>
        <v>827.38900000000001</v>
      </c>
      <c r="AS90" s="9">
        <f t="shared" si="29"/>
        <v>1.542</v>
      </c>
      <c r="AT90" s="9">
        <f t="shared" si="29"/>
        <v>828.93100000000004</v>
      </c>
      <c r="AU90" s="9"/>
      <c r="AV90" s="9">
        <f t="shared" si="29"/>
        <v>420.803</v>
      </c>
      <c r="AW90" s="9">
        <f t="shared" si="29"/>
        <v>2.206</v>
      </c>
      <c r="AX90" s="9">
        <f t="shared" si="29"/>
        <v>423.00900000000001</v>
      </c>
      <c r="AY90" s="9"/>
      <c r="AZ90" s="9"/>
      <c r="BA90" s="9">
        <f t="shared" si="29"/>
        <v>420.089</v>
      </c>
      <c r="BB90" s="9">
        <f t="shared" si="29"/>
        <v>0.78300000000000003</v>
      </c>
      <c r="BC90" s="9">
        <f t="shared" si="29"/>
        <v>420.87200000000001</v>
      </c>
      <c r="BD90" s="9"/>
      <c r="BE90" s="9">
        <f t="shared" si="29"/>
        <v>407.99200000000002</v>
      </c>
      <c r="BF90" s="9">
        <f t="shared" si="29"/>
        <v>2.1379999999999999</v>
      </c>
      <c r="BG90" s="9">
        <f t="shared" si="29"/>
        <v>410.13</v>
      </c>
      <c r="BH90" s="9"/>
      <c r="BI90" s="9"/>
      <c r="BJ90" s="9">
        <f t="shared" si="29"/>
        <v>407.3</v>
      </c>
      <c r="BK90" s="9">
        <f t="shared" si="29"/>
        <v>0.75900000000000001</v>
      </c>
      <c r="BL90" s="9">
        <f t="shared" si="29"/>
        <v>408.05900000000003</v>
      </c>
      <c r="BM90" s="9"/>
      <c r="BN90" s="9">
        <f t="shared" si="29"/>
        <v>0</v>
      </c>
      <c r="BO90" s="9">
        <f t="shared" si="29"/>
        <v>0</v>
      </c>
      <c r="BP90" s="9">
        <f t="shared" si="29"/>
        <v>0</v>
      </c>
      <c r="BQ90" s="9"/>
      <c r="BR90" s="9"/>
      <c r="BS90" s="9">
        <f t="shared" si="29"/>
        <v>0</v>
      </c>
      <c r="BT90" s="9">
        <f t="shared" si="29"/>
        <v>0</v>
      </c>
      <c r="BU90" s="9">
        <f t="shared" si="29"/>
        <v>0</v>
      </c>
      <c r="BV90" s="9"/>
      <c r="BW90" s="9">
        <f t="shared" si="29"/>
        <v>0</v>
      </c>
      <c r="BX90" s="9">
        <f t="shared" si="29"/>
        <v>0</v>
      </c>
      <c r="BY90" s="9">
        <f t="shared" si="29"/>
        <v>0</v>
      </c>
      <c r="BZ90" s="9"/>
      <c r="CA90" s="9"/>
      <c r="CB90" s="9">
        <f t="shared" si="29"/>
        <v>0</v>
      </c>
      <c r="CC90" s="9">
        <f t="shared" si="29"/>
        <v>0</v>
      </c>
      <c r="CD90" s="9">
        <f t="shared" si="29"/>
        <v>0</v>
      </c>
      <c r="CE90" s="9"/>
      <c r="CF90" s="9">
        <f t="shared" si="29"/>
        <v>0</v>
      </c>
      <c r="CG90" s="9">
        <f t="shared" si="29"/>
        <v>0</v>
      </c>
      <c r="CH90" s="9">
        <f t="shared" si="29"/>
        <v>0</v>
      </c>
      <c r="CI90" s="9"/>
      <c r="CJ90" s="9"/>
      <c r="CK90" s="9">
        <f t="shared" si="29"/>
        <v>0</v>
      </c>
      <c r="CL90" s="9">
        <f t="shared" si="29"/>
        <v>0</v>
      </c>
      <c r="CM90" s="9">
        <f t="shared" si="29"/>
        <v>0</v>
      </c>
      <c r="CN90" s="9"/>
      <c r="CO90" s="9">
        <f t="shared" si="29"/>
        <v>0</v>
      </c>
      <c r="CP90" s="9">
        <f t="shared" si="29"/>
        <v>0</v>
      </c>
      <c r="CQ90" s="9">
        <f t="shared" si="29"/>
        <v>0</v>
      </c>
      <c r="CR90" s="9"/>
      <c r="CS90" s="9"/>
      <c r="CT90" s="9">
        <f t="shared" si="29"/>
        <v>0</v>
      </c>
      <c r="CU90" s="9">
        <f t="shared" si="28"/>
        <v>0</v>
      </c>
      <c r="CV90" s="9">
        <f t="shared" si="28"/>
        <v>0</v>
      </c>
      <c r="CW90" s="9"/>
      <c r="CX90" s="9">
        <f t="shared" si="28"/>
        <v>0</v>
      </c>
      <c r="CY90" s="9">
        <f t="shared" si="28"/>
        <v>0</v>
      </c>
      <c r="CZ90" s="9">
        <f t="shared" si="28"/>
        <v>0</v>
      </c>
      <c r="DA90" s="9"/>
      <c r="DB90" s="9"/>
      <c r="DC90" s="9">
        <f t="shared" si="28"/>
        <v>0</v>
      </c>
      <c r="DD90" s="9">
        <f t="shared" si="28"/>
        <v>0</v>
      </c>
      <c r="DE90" s="9">
        <f t="shared" si="28"/>
        <v>0</v>
      </c>
      <c r="DF90" s="9"/>
      <c r="DG90" s="9">
        <f t="shared" si="28"/>
        <v>10120.049999999999</v>
      </c>
      <c r="DH90" s="9">
        <f t="shared" si="28"/>
        <v>70.016999999999996</v>
      </c>
      <c r="DI90" s="9">
        <f t="shared" si="28"/>
        <v>10198.208000000001</v>
      </c>
      <c r="DJ90" s="9"/>
      <c r="DK90" s="9"/>
      <c r="DL90" s="9">
        <f t="shared" si="28"/>
        <v>10094.919</v>
      </c>
      <c r="DM90" s="9">
        <f t="shared" si="28"/>
        <v>30.994</v>
      </c>
      <c r="DN90" s="9">
        <f t="shared" si="28"/>
        <v>10134.053</v>
      </c>
      <c r="DO90" s="9"/>
      <c r="DP90" s="9">
        <f t="shared" si="28"/>
        <v>0</v>
      </c>
      <c r="DQ90" s="9">
        <f t="shared" si="28"/>
        <v>0</v>
      </c>
      <c r="DR90" s="9">
        <f t="shared" si="28"/>
        <v>0</v>
      </c>
      <c r="DS90" s="9"/>
      <c r="DT90" s="9"/>
      <c r="DU90" s="9">
        <f t="shared" si="28"/>
        <v>0</v>
      </c>
      <c r="DV90" s="9">
        <f t="shared" si="28"/>
        <v>0</v>
      </c>
      <c r="DW90" s="9">
        <f t="shared" si="28"/>
        <v>0</v>
      </c>
      <c r="DX90" s="9"/>
      <c r="DY90" s="9">
        <f t="shared" si="28"/>
        <v>1467.711</v>
      </c>
      <c r="DZ90" s="9">
        <f t="shared" si="28"/>
        <v>128.65299999999999</v>
      </c>
      <c r="EA90" s="9">
        <f t="shared" si="15"/>
        <v>1596.364</v>
      </c>
      <c r="EB90" s="9"/>
      <c r="EC90" s="9"/>
      <c r="ED90" s="9">
        <f t="shared" si="15"/>
        <v>1414.1510000000001</v>
      </c>
      <c r="EE90" s="9">
        <f t="shared" si="15"/>
        <v>43.561</v>
      </c>
      <c r="EF90" s="9">
        <f t="shared" si="15"/>
        <v>1457.712</v>
      </c>
      <c r="EG90" s="9"/>
    </row>
    <row r="91" spans="2:137" ht="15" customHeight="1">
      <c r="B91" s="7" t="s">
        <v>27</v>
      </c>
      <c r="C91" s="9">
        <f t="shared" si="29"/>
        <v>379.21699999999998</v>
      </c>
      <c r="D91" s="9">
        <f t="shared" si="29"/>
        <v>23.606999999999999</v>
      </c>
      <c r="E91" s="9">
        <f t="shared" si="29"/>
        <v>402.82400000000001</v>
      </c>
      <c r="F91" s="9"/>
      <c r="G91" s="9"/>
      <c r="H91" s="9">
        <f t="shared" si="29"/>
        <v>374.87900000000002</v>
      </c>
      <c r="I91" s="9">
        <f t="shared" si="29"/>
        <v>1.5289999999999999</v>
      </c>
      <c r="J91" s="9">
        <f t="shared" si="29"/>
        <v>376.40800000000002</v>
      </c>
      <c r="K91" s="9"/>
      <c r="L91" s="9">
        <f t="shared" si="29"/>
        <v>379.21699999999998</v>
      </c>
      <c r="M91" s="9">
        <f t="shared" si="29"/>
        <v>23.606999999999999</v>
      </c>
      <c r="N91" s="9">
        <f t="shared" si="29"/>
        <v>402.82400000000001</v>
      </c>
      <c r="O91" s="9"/>
      <c r="P91" s="9"/>
      <c r="Q91" s="9">
        <f t="shared" si="29"/>
        <v>374.87900000000002</v>
      </c>
      <c r="R91" s="9">
        <f t="shared" si="29"/>
        <v>1.5289999999999999</v>
      </c>
      <c r="S91" s="9">
        <f t="shared" si="29"/>
        <v>376.40800000000002</v>
      </c>
      <c r="T91" s="9"/>
      <c r="U91" s="9">
        <f t="shared" si="29"/>
        <v>0</v>
      </c>
      <c r="V91" s="9">
        <f t="shared" si="29"/>
        <v>0</v>
      </c>
      <c r="W91" s="9">
        <f t="shared" si="29"/>
        <v>0</v>
      </c>
      <c r="X91" s="9"/>
      <c r="Y91" s="9"/>
      <c r="Z91" s="9">
        <f t="shared" si="29"/>
        <v>0</v>
      </c>
      <c r="AA91" s="9">
        <f t="shared" si="29"/>
        <v>0</v>
      </c>
      <c r="AB91" s="9">
        <f t="shared" si="29"/>
        <v>0</v>
      </c>
      <c r="AC91" s="9"/>
      <c r="AD91" s="9">
        <f t="shared" si="29"/>
        <v>0</v>
      </c>
      <c r="AE91" s="9">
        <f t="shared" si="29"/>
        <v>0</v>
      </c>
      <c r="AF91" s="9">
        <f t="shared" si="29"/>
        <v>0</v>
      </c>
      <c r="AG91" s="9"/>
      <c r="AH91" s="9"/>
      <c r="AI91" s="9">
        <f t="shared" si="29"/>
        <v>0</v>
      </c>
      <c r="AJ91" s="9">
        <f t="shared" si="29"/>
        <v>0</v>
      </c>
      <c r="AK91" s="9">
        <f t="shared" si="29"/>
        <v>0</v>
      </c>
      <c r="AL91" s="9"/>
      <c r="AM91" s="9">
        <f t="shared" si="29"/>
        <v>379.21699999999998</v>
      </c>
      <c r="AN91" s="9">
        <f t="shared" si="29"/>
        <v>23.606999999999999</v>
      </c>
      <c r="AO91" s="9">
        <f t="shared" si="29"/>
        <v>402.82400000000001</v>
      </c>
      <c r="AP91" s="9"/>
      <c r="AQ91" s="9"/>
      <c r="AR91" s="9">
        <f t="shared" si="29"/>
        <v>374.87900000000002</v>
      </c>
      <c r="AS91" s="9">
        <f t="shared" si="29"/>
        <v>1.5289999999999999</v>
      </c>
      <c r="AT91" s="9">
        <f t="shared" si="29"/>
        <v>376.40800000000002</v>
      </c>
      <c r="AU91" s="9"/>
      <c r="AV91" s="9">
        <f t="shared" si="29"/>
        <v>198.00399999999999</v>
      </c>
      <c r="AW91" s="9">
        <f t="shared" si="29"/>
        <v>12.782999999999999</v>
      </c>
      <c r="AX91" s="9">
        <f t="shared" si="29"/>
        <v>210.78700000000001</v>
      </c>
      <c r="AY91" s="9"/>
      <c r="AZ91" s="9"/>
      <c r="BA91" s="9">
        <f t="shared" si="29"/>
        <v>195.739</v>
      </c>
      <c r="BB91" s="9">
        <f t="shared" si="29"/>
        <v>0.82799999999999996</v>
      </c>
      <c r="BC91" s="9">
        <f t="shared" si="29"/>
        <v>196.56700000000001</v>
      </c>
      <c r="BD91" s="9"/>
      <c r="BE91" s="9">
        <f t="shared" si="29"/>
        <v>181.21299999999999</v>
      </c>
      <c r="BF91" s="9">
        <f t="shared" si="29"/>
        <v>10.824</v>
      </c>
      <c r="BG91" s="9">
        <f t="shared" si="29"/>
        <v>192.03700000000001</v>
      </c>
      <c r="BH91" s="9"/>
      <c r="BI91" s="9"/>
      <c r="BJ91" s="9">
        <f t="shared" si="29"/>
        <v>179.14</v>
      </c>
      <c r="BK91" s="9">
        <f t="shared" si="29"/>
        <v>0.70099999999999996</v>
      </c>
      <c r="BL91" s="9">
        <f t="shared" si="29"/>
        <v>179.84100000000001</v>
      </c>
      <c r="BM91" s="9"/>
      <c r="BN91" s="9">
        <f t="shared" si="29"/>
        <v>0</v>
      </c>
      <c r="BO91" s="9">
        <f t="shared" si="29"/>
        <v>0</v>
      </c>
      <c r="BP91" s="9">
        <f t="shared" si="29"/>
        <v>0</v>
      </c>
      <c r="BQ91" s="9"/>
      <c r="BR91" s="9"/>
      <c r="BS91" s="9">
        <f t="shared" si="29"/>
        <v>0</v>
      </c>
      <c r="BT91" s="9">
        <f t="shared" si="29"/>
        <v>0</v>
      </c>
      <c r="BU91" s="9">
        <f t="shared" si="29"/>
        <v>0</v>
      </c>
      <c r="BV91" s="9"/>
      <c r="BW91" s="9">
        <f t="shared" si="29"/>
        <v>0</v>
      </c>
      <c r="BX91" s="9">
        <f t="shared" si="29"/>
        <v>0</v>
      </c>
      <c r="BY91" s="9">
        <f t="shared" si="29"/>
        <v>0</v>
      </c>
      <c r="BZ91" s="9"/>
      <c r="CA91" s="9"/>
      <c r="CB91" s="9">
        <f t="shared" si="29"/>
        <v>0</v>
      </c>
      <c r="CC91" s="9">
        <f t="shared" si="29"/>
        <v>0</v>
      </c>
      <c r="CD91" s="9">
        <f t="shared" si="29"/>
        <v>0</v>
      </c>
      <c r="CE91" s="9"/>
      <c r="CF91" s="9">
        <f t="shared" si="29"/>
        <v>0</v>
      </c>
      <c r="CG91" s="9">
        <f t="shared" si="29"/>
        <v>0</v>
      </c>
      <c r="CH91" s="9">
        <f t="shared" si="29"/>
        <v>0</v>
      </c>
      <c r="CI91" s="9"/>
      <c r="CJ91" s="9"/>
      <c r="CK91" s="9">
        <f t="shared" si="29"/>
        <v>0</v>
      </c>
      <c r="CL91" s="9">
        <f t="shared" si="29"/>
        <v>0</v>
      </c>
      <c r="CM91" s="9">
        <f t="shared" si="29"/>
        <v>0</v>
      </c>
      <c r="CN91" s="9"/>
      <c r="CO91" s="9">
        <f t="shared" si="29"/>
        <v>0</v>
      </c>
      <c r="CP91" s="9">
        <f t="shared" si="29"/>
        <v>0</v>
      </c>
      <c r="CQ91" s="9">
        <f t="shared" si="29"/>
        <v>0</v>
      </c>
      <c r="CR91" s="9"/>
      <c r="CS91" s="9"/>
      <c r="CT91" s="9">
        <f t="shared" si="29"/>
        <v>0</v>
      </c>
      <c r="CU91" s="9">
        <f t="shared" si="28"/>
        <v>0</v>
      </c>
      <c r="CV91" s="9">
        <f t="shared" si="28"/>
        <v>0</v>
      </c>
      <c r="CW91" s="9"/>
      <c r="CX91" s="9">
        <f t="shared" si="28"/>
        <v>0</v>
      </c>
      <c r="CY91" s="9">
        <f t="shared" si="28"/>
        <v>0</v>
      </c>
      <c r="CZ91" s="9">
        <f t="shared" si="28"/>
        <v>0</v>
      </c>
      <c r="DA91" s="9"/>
      <c r="DB91" s="9"/>
      <c r="DC91" s="9">
        <f t="shared" si="28"/>
        <v>0</v>
      </c>
      <c r="DD91" s="9">
        <f t="shared" si="28"/>
        <v>0</v>
      </c>
      <c r="DE91" s="9">
        <f t="shared" si="28"/>
        <v>0</v>
      </c>
      <c r="DF91" s="9"/>
      <c r="DG91" s="9">
        <f t="shared" si="28"/>
        <v>7595.125</v>
      </c>
      <c r="DH91" s="9">
        <f t="shared" si="28"/>
        <v>258.95999999999998</v>
      </c>
      <c r="DI91" s="9">
        <f t="shared" si="28"/>
        <v>7860.134</v>
      </c>
      <c r="DJ91" s="9"/>
      <c r="DK91" s="9"/>
      <c r="DL91" s="9">
        <f t="shared" si="28"/>
        <v>7532.1360000000004</v>
      </c>
      <c r="DM91" s="9">
        <f t="shared" si="28"/>
        <v>37.018999999999998</v>
      </c>
      <c r="DN91" s="9">
        <f t="shared" si="28"/>
        <v>7575.2039999999997</v>
      </c>
      <c r="DO91" s="9"/>
      <c r="DP91" s="9">
        <f t="shared" si="28"/>
        <v>0</v>
      </c>
      <c r="DQ91" s="9">
        <f t="shared" si="28"/>
        <v>0</v>
      </c>
      <c r="DR91" s="9">
        <f t="shared" si="28"/>
        <v>0</v>
      </c>
      <c r="DS91" s="9"/>
      <c r="DT91" s="9"/>
      <c r="DU91" s="9">
        <f t="shared" si="28"/>
        <v>0</v>
      </c>
      <c r="DV91" s="9">
        <f t="shared" si="28"/>
        <v>0</v>
      </c>
      <c r="DW91" s="9">
        <f t="shared" si="28"/>
        <v>0</v>
      </c>
      <c r="DX91" s="9"/>
      <c r="DY91" s="9">
        <f t="shared" si="28"/>
        <v>1222.0999999999999</v>
      </c>
      <c r="DZ91" s="9">
        <f t="shared" si="28"/>
        <v>367.21300000000002</v>
      </c>
      <c r="EA91" s="9">
        <f t="shared" si="15"/>
        <v>1589.3130000000001</v>
      </c>
      <c r="EB91" s="9"/>
      <c r="EC91" s="9"/>
      <c r="ED91" s="9">
        <f t="shared" si="15"/>
        <v>1160.6379999999999</v>
      </c>
      <c r="EE91" s="9">
        <f t="shared" si="15"/>
        <v>58.027000000000001</v>
      </c>
      <c r="EF91" s="9">
        <f t="shared" si="15"/>
        <v>1218.665</v>
      </c>
      <c r="EG91" s="9"/>
    </row>
    <row r="92" spans="2:137" ht="15" customHeight="1">
      <c r="B92" s="7" t="s">
        <v>26</v>
      </c>
      <c r="C92" s="9">
        <f t="shared" si="29"/>
        <v>396.64100000000002</v>
      </c>
      <c r="D92" s="9">
        <f t="shared" si="29"/>
        <v>12.087999999999999</v>
      </c>
      <c r="E92" s="9">
        <f t="shared" si="29"/>
        <v>408.72899999999998</v>
      </c>
      <c r="F92" s="9"/>
      <c r="G92" s="9"/>
      <c r="H92" s="9">
        <f t="shared" si="29"/>
        <v>392.51100000000002</v>
      </c>
      <c r="I92" s="9">
        <f t="shared" si="29"/>
        <v>3.6880000000000002</v>
      </c>
      <c r="J92" s="9">
        <f t="shared" si="29"/>
        <v>396.19900000000001</v>
      </c>
      <c r="K92" s="9"/>
      <c r="L92" s="9">
        <f t="shared" si="29"/>
        <v>396.64100000000002</v>
      </c>
      <c r="M92" s="9">
        <f t="shared" si="29"/>
        <v>12.087999999999999</v>
      </c>
      <c r="N92" s="9">
        <f t="shared" si="29"/>
        <v>408.72899999999998</v>
      </c>
      <c r="O92" s="9"/>
      <c r="P92" s="9"/>
      <c r="Q92" s="9">
        <f t="shared" si="29"/>
        <v>392.51100000000002</v>
      </c>
      <c r="R92" s="9">
        <f t="shared" si="29"/>
        <v>3.6880000000000002</v>
      </c>
      <c r="S92" s="9">
        <f t="shared" si="29"/>
        <v>396.19900000000001</v>
      </c>
      <c r="T92" s="9"/>
      <c r="U92" s="9">
        <f t="shared" si="29"/>
        <v>0</v>
      </c>
      <c r="V92" s="9">
        <f t="shared" si="29"/>
        <v>0</v>
      </c>
      <c r="W92" s="9">
        <f t="shared" si="29"/>
        <v>0</v>
      </c>
      <c r="X92" s="9"/>
      <c r="Y92" s="9"/>
      <c r="Z92" s="9">
        <f t="shared" si="29"/>
        <v>0</v>
      </c>
      <c r="AA92" s="9">
        <f t="shared" si="29"/>
        <v>0</v>
      </c>
      <c r="AB92" s="9">
        <f t="shared" si="29"/>
        <v>0</v>
      </c>
      <c r="AC92" s="9"/>
      <c r="AD92" s="9">
        <f t="shared" si="29"/>
        <v>0</v>
      </c>
      <c r="AE92" s="9">
        <f t="shared" si="29"/>
        <v>0</v>
      </c>
      <c r="AF92" s="9">
        <f t="shared" si="29"/>
        <v>0</v>
      </c>
      <c r="AG92" s="9"/>
      <c r="AH92" s="9"/>
      <c r="AI92" s="9">
        <f t="shared" si="29"/>
        <v>0</v>
      </c>
      <c r="AJ92" s="9">
        <f t="shared" si="29"/>
        <v>0</v>
      </c>
      <c r="AK92" s="9">
        <f t="shared" si="29"/>
        <v>0</v>
      </c>
      <c r="AL92" s="9"/>
      <c r="AM92" s="9">
        <f t="shared" si="29"/>
        <v>396.64100000000002</v>
      </c>
      <c r="AN92" s="9">
        <f t="shared" si="29"/>
        <v>12.087999999999999</v>
      </c>
      <c r="AO92" s="9">
        <f t="shared" si="29"/>
        <v>408.72899999999998</v>
      </c>
      <c r="AP92" s="9"/>
      <c r="AQ92" s="9"/>
      <c r="AR92" s="9">
        <f t="shared" si="29"/>
        <v>392.51100000000002</v>
      </c>
      <c r="AS92" s="9">
        <f t="shared" si="29"/>
        <v>3.6880000000000002</v>
      </c>
      <c r="AT92" s="9">
        <f t="shared" si="29"/>
        <v>396.19900000000001</v>
      </c>
      <c r="AU92" s="9"/>
      <c r="AV92" s="9">
        <f t="shared" si="29"/>
        <v>179.708</v>
      </c>
      <c r="AW92" s="9">
        <f t="shared" si="29"/>
        <v>5.476</v>
      </c>
      <c r="AX92" s="9">
        <f t="shared" si="29"/>
        <v>185.184</v>
      </c>
      <c r="AY92" s="9"/>
      <c r="AZ92" s="9"/>
      <c r="BA92" s="9">
        <f t="shared" si="29"/>
        <v>177.83699999999999</v>
      </c>
      <c r="BB92" s="9">
        <f t="shared" si="29"/>
        <v>1.671</v>
      </c>
      <c r="BC92" s="9">
        <f t="shared" si="29"/>
        <v>179.50800000000001</v>
      </c>
      <c r="BD92" s="9"/>
      <c r="BE92" s="9">
        <f t="shared" si="29"/>
        <v>216.93299999999999</v>
      </c>
      <c r="BF92" s="9">
        <f t="shared" si="29"/>
        <v>6.6120000000000001</v>
      </c>
      <c r="BG92" s="9">
        <f t="shared" si="29"/>
        <v>223.54499999999999</v>
      </c>
      <c r="BH92" s="9"/>
      <c r="BI92" s="9"/>
      <c r="BJ92" s="9">
        <f t="shared" si="29"/>
        <v>214.67400000000001</v>
      </c>
      <c r="BK92" s="9">
        <f t="shared" si="29"/>
        <v>2.0169999999999999</v>
      </c>
      <c r="BL92" s="9">
        <f t="shared" si="29"/>
        <v>216.691</v>
      </c>
      <c r="BM92" s="9"/>
      <c r="BN92" s="9">
        <f t="shared" si="29"/>
        <v>0</v>
      </c>
      <c r="BO92" s="9">
        <f t="shared" si="29"/>
        <v>0</v>
      </c>
      <c r="BP92" s="9">
        <f t="shared" si="29"/>
        <v>0</v>
      </c>
      <c r="BQ92" s="9"/>
      <c r="BR92" s="9"/>
      <c r="BS92" s="9">
        <f t="shared" si="29"/>
        <v>0</v>
      </c>
      <c r="BT92" s="9">
        <f t="shared" si="29"/>
        <v>0</v>
      </c>
      <c r="BU92" s="9">
        <f t="shared" si="29"/>
        <v>0</v>
      </c>
      <c r="BV92" s="9"/>
      <c r="BW92" s="9">
        <f t="shared" si="29"/>
        <v>0</v>
      </c>
      <c r="BX92" s="9">
        <f t="shared" si="29"/>
        <v>0</v>
      </c>
      <c r="BY92" s="9">
        <f t="shared" si="29"/>
        <v>0</v>
      </c>
      <c r="BZ92" s="9"/>
      <c r="CA92" s="9"/>
      <c r="CB92" s="9">
        <f t="shared" si="29"/>
        <v>0</v>
      </c>
      <c r="CC92" s="9">
        <f t="shared" si="29"/>
        <v>0</v>
      </c>
      <c r="CD92" s="9">
        <f t="shared" si="29"/>
        <v>0</v>
      </c>
      <c r="CE92" s="9"/>
      <c r="CF92" s="9">
        <f t="shared" si="29"/>
        <v>0</v>
      </c>
      <c r="CG92" s="9">
        <f t="shared" si="29"/>
        <v>0</v>
      </c>
      <c r="CH92" s="9">
        <f t="shared" si="29"/>
        <v>0</v>
      </c>
      <c r="CI92" s="9"/>
      <c r="CJ92" s="9"/>
      <c r="CK92" s="9">
        <f t="shared" si="29"/>
        <v>0</v>
      </c>
      <c r="CL92" s="9">
        <f t="shared" si="29"/>
        <v>0</v>
      </c>
      <c r="CM92" s="9">
        <f t="shared" si="29"/>
        <v>0</v>
      </c>
      <c r="CN92" s="9"/>
      <c r="CO92" s="9">
        <f t="shared" si="29"/>
        <v>0</v>
      </c>
      <c r="CP92" s="9">
        <f t="shared" si="29"/>
        <v>0</v>
      </c>
      <c r="CQ92" s="9">
        <f t="shared" si="29"/>
        <v>0</v>
      </c>
      <c r="CR92" s="9"/>
      <c r="CS92" s="9"/>
      <c r="CT92" s="9">
        <f t="shared" ref="CT92:EF92" si="30">CT40/1000</f>
        <v>0</v>
      </c>
      <c r="CU92" s="9">
        <f t="shared" si="30"/>
        <v>0</v>
      </c>
      <c r="CV92" s="9">
        <f t="shared" si="30"/>
        <v>0</v>
      </c>
      <c r="CW92" s="9"/>
      <c r="CX92" s="9">
        <f t="shared" si="30"/>
        <v>0</v>
      </c>
      <c r="CY92" s="9">
        <f t="shared" si="30"/>
        <v>0</v>
      </c>
      <c r="CZ92" s="9">
        <f t="shared" si="30"/>
        <v>0</v>
      </c>
      <c r="DA92" s="9"/>
      <c r="DB92" s="9"/>
      <c r="DC92" s="9">
        <f t="shared" si="30"/>
        <v>0</v>
      </c>
      <c r="DD92" s="9">
        <f t="shared" si="30"/>
        <v>0</v>
      </c>
      <c r="DE92" s="9">
        <f t="shared" si="30"/>
        <v>0</v>
      </c>
      <c r="DF92" s="9"/>
      <c r="DG92" s="9">
        <f t="shared" si="30"/>
        <v>5489.1459999999997</v>
      </c>
      <c r="DH92" s="9">
        <f t="shared" si="30"/>
        <v>149.50800000000001</v>
      </c>
      <c r="DI92" s="9">
        <f t="shared" si="30"/>
        <v>5646.2619999999997</v>
      </c>
      <c r="DJ92" s="9"/>
      <c r="DK92" s="9"/>
      <c r="DL92" s="9">
        <f t="shared" si="30"/>
        <v>5434.8980000000001</v>
      </c>
      <c r="DM92" s="9">
        <f t="shared" si="30"/>
        <v>46.796999999999997</v>
      </c>
      <c r="DN92" s="9">
        <f t="shared" si="30"/>
        <v>5489.3029999999999</v>
      </c>
      <c r="DO92" s="9"/>
      <c r="DP92" s="9">
        <f t="shared" si="30"/>
        <v>0</v>
      </c>
      <c r="DQ92" s="9">
        <f t="shared" si="30"/>
        <v>0</v>
      </c>
      <c r="DR92" s="9">
        <f t="shared" si="30"/>
        <v>0</v>
      </c>
      <c r="DS92" s="9"/>
      <c r="DT92" s="9"/>
      <c r="DU92" s="9">
        <f t="shared" si="30"/>
        <v>0</v>
      </c>
      <c r="DV92" s="9">
        <f t="shared" si="30"/>
        <v>0</v>
      </c>
      <c r="DW92" s="9">
        <f t="shared" si="30"/>
        <v>0</v>
      </c>
      <c r="DX92" s="9"/>
      <c r="DY92" s="9">
        <f t="shared" si="30"/>
        <v>1196.2750000000001</v>
      </c>
      <c r="DZ92" s="9">
        <f t="shared" si="30"/>
        <v>400.79899999999998</v>
      </c>
      <c r="EA92" s="9">
        <f t="shared" si="30"/>
        <v>1597.0740000000001</v>
      </c>
      <c r="EB92" s="9"/>
      <c r="EC92" s="9"/>
      <c r="ED92" s="9">
        <f t="shared" si="30"/>
        <v>1125.778</v>
      </c>
      <c r="EE92" s="9">
        <f t="shared" si="30"/>
        <v>94.831000000000003</v>
      </c>
      <c r="EF92" s="9">
        <f t="shared" si="30"/>
        <v>1220.6089999999999</v>
      </c>
      <c r="EG92" s="9"/>
    </row>
    <row r="93" spans="2:137" ht="15" customHeight="1">
      <c r="B93" s="7" t="s">
        <v>14</v>
      </c>
      <c r="C93" s="9">
        <f t="shared" ref="C93:CT97" si="31">C44/1000</f>
        <v>390.05099999999999</v>
      </c>
      <c r="D93" s="9">
        <f t="shared" si="31"/>
        <v>0.90100000000000002</v>
      </c>
      <c r="E93" s="9">
        <f t="shared" si="31"/>
        <v>390.952</v>
      </c>
      <c r="F93" s="9"/>
      <c r="G93" s="9"/>
      <c r="H93" s="9">
        <f t="shared" si="31"/>
        <v>389.90600000000001</v>
      </c>
      <c r="I93" s="9">
        <f t="shared" si="31"/>
        <v>0.129</v>
      </c>
      <c r="J93" s="9">
        <f t="shared" si="31"/>
        <v>390.03500000000003</v>
      </c>
      <c r="K93" s="9"/>
      <c r="L93" s="9">
        <f t="shared" si="31"/>
        <v>390.05099999999999</v>
      </c>
      <c r="M93" s="9">
        <f t="shared" si="31"/>
        <v>0.90100000000000002</v>
      </c>
      <c r="N93" s="9">
        <f t="shared" si="31"/>
        <v>390.952</v>
      </c>
      <c r="O93" s="9"/>
      <c r="P93" s="9"/>
      <c r="Q93" s="9">
        <f t="shared" si="31"/>
        <v>389.90600000000001</v>
      </c>
      <c r="R93" s="9">
        <f t="shared" si="31"/>
        <v>0.129</v>
      </c>
      <c r="S93" s="9">
        <f t="shared" si="31"/>
        <v>390.03500000000003</v>
      </c>
      <c r="T93" s="9"/>
      <c r="U93" s="9">
        <f t="shared" si="31"/>
        <v>0</v>
      </c>
      <c r="V93" s="9">
        <f t="shared" si="31"/>
        <v>0</v>
      </c>
      <c r="W93" s="9">
        <f t="shared" si="31"/>
        <v>0</v>
      </c>
      <c r="X93" s="9"/>
      <c r="Y93" s="9"/>
      <c r="Z93" s="9">
        <f t="shared" si="31"/>
        <v>0</v>
      </c>
      <c r="AA93" s="9">
        <f t="shared" si="31"/>
        <v>0</v>
      </c>
      <c r="AB93" s="9">
        <f t="shared" si="31"/>
        <v>0</v>
      </c>
      <c r="AC93" s="9"/>
      <c r="AD93" s="9">
        <f t="shared" si="31"/>
        <v>0</v>
      </c>
      <c r="AE93" s="9">
        <f t="shared" si="31"/>
        <v>0</v>
      </c>
      <c r="AF93" s="9">
        <f t="shared" si="31"/>
        <v>0</v>
      </c>
      <c r="AG93" s="9"/>
      <c r="AH93" s="9"/>
      <c r="AI93" s="9">
        <f t="shared" si="31"/>
        <v>0</v>
      </c>
      <c r="AJ93" s="9">
        <f t="shared" si="31"/>
        <v>0</v>
      </c>
      <c r="AK93" s="9">
        <f t="shared" si="31"/>
        <v>0</v>
      </c>
      <c r="AL93" s="9"/>
      <c r="AM93" s="9">
        <f t="shared" si="31"/>
        <v>390.05099999999999</v>
      </c>
      <c r="AN93" s="9">
        <f t="shared" si="31"/>
        <v>0.90100000000000002</v>
      </c>
      <c r="AO93" s="9">
        <f t="shared" si="31"/>
        <v>390.952</v>
      </c>
      <c r="AP93" s="9"/>
      <c r="AQ93" s="9"/>
      <c r="AR93" s="9">
        <f t="shared" si="31"/>
        <v>389.90600000000001</v>
      </c>
      <c r="AS93" s="9">
        <f t="shared" si="31"/>
        <v>0.129</v>
      </c>
      <c r="AT93" s="9">
        <f t="shared" si="31"/>
        <v>390.03500000000003</v>
      </c>
      <c r="AU93" s="9"/>
      <c r="AV93" s="9">
        <f t="shared" si="31"/>
        <v>183.10300000000001</v>
      </c>
      <c r="AW93" s="9">
        <f t="shared" si="31"/>
        <v>0.42199999999999999</v>
      </c>
      <c r="AX93" s="9">
        <f t="shared" si="31"/>
        <v>183.52500000000001</v>
      </c>
      <c r="AY93" s="9"/>
      <c r="AZ93" s="9"/>
      <c r="BA93" s="9">
        <f t="shared" si="31"/>
        <v>183.03399999999999</v>
      </c>
      <c r="BB93" s="9">
        <f t="shared" si="31"/>
        <v>0.06</v>
      </c>
      <c r="BC93" s="9">
        <f t="shared" si="31"/>
        <v>183.09399999999999</v>
      </c>
      <c r="BD93" s="9"/>
      <c r="BE93" s="9">
        <f t="shared" si="31"/>
        <v>206.94800000000001</v>
      </c>
      <c r="BF93" s="9">
        <f t="shared" si="31"/>
        <v>0.47899999999999998</v>
      </c>
      <c r="BG93" s="9">
        <f t="shared" si="31"/>
        <v>207.42699999999999</v>
      </c>
      <c r="BH93" s="9"/>
      <c r="BI93" s="9"/>
      <c r="BJ93" s="9">
        <f t="shared" si="31"/>
        <v>206.87200000000001</v>
      </c>
      <c r="BK93" s="9">
        <f t="shared" si="31"/>
        <v>6.9000000000000006E-2</v>
      </c>
      <c r="BL93" s="9">
        <f t="shared" si="31"/>
        <v>206.941</v>
      </c>
      <c r="BM93" s="9"/>
      <c r="BN93" s="9">
        <f t="shared" si="31"/>
        <v>0</v>
      </c>
      <c r="BO93" s="9">
        <f t="shared" si="31"/>
        <v>0</v>
      </c>
      <c r="BP93" s="9">
        <f t="shared" si="31"/>
        <v>0</v>
      </c>
      <c r="BQ93" s="9"/>
      <c r="BR93" s="9"/>
      <c r="BS93" s="9">
        <f t="shared" si="31"/>
        <v>0</v>
      </c>
      <c r="BT93" s="9">
        <f t="shared" si="31"/>
        <v>0</v>
      </c>
      <c r="BU93" s="9">
        <f t="shared" si="31"/>
        <v>0</v>
      </c>
      <c r="BV93" s="9"/>
      <c r="BW93" s="9">
        <f t="shared" si="31"/>
        <v>0</v>
      </c>
      <c r="BX93" s="9">
        <f t="shared" si="31"/>
        <v>0</v>
      </c>
      <c r="BY93" s="9">
        <f t="shared" si="31"/>
        <v>0</v>
      </c>
      <c r="BZ93" s="9"/>
      <c r="CA93" s="9"/>
      <c r="CB93" s="9">
        <f t="shared" si="31"/>
        <v>0</v>
      </c>
      <c r="CC93" s="9">
        <f t="shared" si="31"/>
        <v>0</v>
      </c>
      <c r="CD93" s="9">
        <f t="shared" si="31"/>
        <v>0</v>
      </c>
      <c r="CE93" s="9"/>
      <c r="CF93" s="9">
        <f t="shared" si="31"/>
        <v>0</v>
      </c>
      <c r="CG93" s="9">
        <f t="shared" si="31"/>
        <v>0</v>
      </c>
      <c r="CH93" s="9">
        <f t="shared" si="31"/>
        <v>0</v>
      </c>
      <c r="CI93" s="9"/>
      <c r="CJ93" s="9"/>
      <c r="CK93" s="9">
        <f t="shared" si="31"/>
        <v>0</v>
      </c>
      <c r="CL93" s="9">
        <f t="shared" si="31"/>
        <v>0</v>
      </c>
      <c r="CM93" s="9">
        <f t="shared" si="31"/>
        <v>0</v>
      </c>
      <c r="CN93" s="9"/>
      <c r="CO93" s="9">
        <f t="shared" si="31"/>
        <v>0</v>
      </c>
      <c r="CP93" s="9">
        <f t="shared" si="31"/>
        <v>0</v>
      </c>
      <c r="CQ93" s="9">
        <f t="shared" si="31"/>
        <v>0</v>
      </c>
      <c r="CR93" s="9"/>
      <c r="CS93" s="9"/>
      <c r="CT93" s="9">
        <f t="shared" si="31"/>
        <v>0</v>
      </c>
      <c r="CU93" s="9">
        <f t="shared" ref="BP93:EF99" si="32">CU44/1000</f>
        <v>0</v>
      </c>
      <c r="CV93" s="9">
        <f t="shared" si="32"/>
        <v>0</v>
      </c>
      <c r="CW93" s="9"/>
      <c r="CX93" s="9">
        <f t="shared" si="32"/>
        <v>0</v>
      </c>
      <c r="CY93" s="9">
        <f t="shared" si="32"/>
        <v>0</v>
      </c>
      <c r="CZ93" s="9">
        <f t="shared" si="32"/>
        <v>0</v>
      </c>
      <c r="DA93" s="9"/>
      <c r="DB93" s="9"/>
      <c r="DC93" s="9">
        <f t="shared" si="32"/>
        <v>0</v>
      </c>
      <c r="DD93" s="9">
        <f t="shared" si="32"/>
        <v>0</v>
      </c>
      <c r="DE93" s="9">
        <f t="shared" si="32"/>
        <v>0</v>
      </c>
      <c r="DF93" s="9"/>
      <c r="DG93" s="9">
        <f t="shared" si="32"/>
        <v>4885.6819999999998</v>
      </c>
      <c r="DH93" s="9">
        <f t="shared" si="32"/>
        <v>222.11199999999999</v>
      </c>
      <c r="DI93" s="9">
        <f t="shared" si="32"/>
        <v>5109.6130000000003</v>
      </c>
      <c r="DJ93" s="9"/>
      <c r="DK93" s="9"/>
      <c r="DL93" s="9">
        <f t="shared" si="32"/>
        <v>4885.2709999999997</v>
      </c>
      <c r="DM93" s="9">
        <f t="shared" si="32"/>
        <v>43.707000000000001</v>
      </c>
      <c r="DN93" s="9">
        <f t="shared" si="32"/>
        <v>4930.7969999999996</v>
      </c>
      <c r="DO93" s="9"/>
      <c r="DP93" s="9">
        <f t="shared" si="32"/>
        <v>0</v>
      </c>
      <c r="DQ93" s="9">
        <f t="shared" si="32"/>
        <v>0</v>
      </c>
      <c r="DR93" s="9">
        <f t="shared" si="32"/>
        <v>0</v>
      </c>
      <c r="DS93" s="9"/>
      <c r="DT93" s="9"/>
      <c r="DU93" s="9">
        <f t="shared" si="32"/>
        <v>0</v>
      </c>
      <c r="DV93" s="9">
        <f t="shared" si="32"/>
        <v>0</v>
      </c>
      <c r="DW93" s="9">
        <f t="shared" si="32"/>
        <v>0</v>
      </c>
      <c r="DX93" s="9"/>
      <c r="DY93" s="9">
        <f t="shared" si="32"/>
        <v>629.38499999999999</v>
      </c>
      <c r="DZ93" s="9">
        <f t="shared" si="32"/>
        <v>51.631</v>
      </c>
      <c r="EA93" s="9">
        <f t="shared" si="32"/>
        <v>681.01599999999996</v>
      </c>
      <c r="EB93" s="9"/>
      <c r="EC93" s="9"/>
      <c r="ED93" s="9">
        <f t="shared" si="32"/>
        <v>609.97900000000004</v>
      </c>
      <c r="EE93" s="9">
        <f t="shared" si="32"/>
        <v>12.106999999999999</v>
      </c>
      <c r="EF93" s="9">
        <f t="shared" si="32"/>
        <v>622.08600000000001</v>
      </c>
      <c r="EG93" s="9"/>
    </row>
    <row r="94" spans="2:137" ht="15" customHeight="1">
      <c r="B94" s="7" t="s">
        <v>15</v>
      </c>
      <c r="C94" s="9">
        <f t="shared" si="31"/>
        <v>0</v>
      </c>
      <c r="D94" s="9">
        <f t="shared" si="31"/>
        <v>0</v>
      </c>
      <c r="E94" s="9">
        <f t="shared" si="31"/>
        <v>0</v>
      </c>
      <c r="F94" s="9"/>
      <c r="G94" s="9"/>
      <c r="H94" s="9">
        <f t="shared" si="31"/>
        <v>0</v>
      </c>
      <c r="I94" s="9">
        <f t="shared" si="31"/>
        <v>0</v>
      </c>
      <c r="J94" s="9">
        <f t="shared" si="31"/>
        <v>0</v>
      </c>
      <c r="K94" s="9"/>
      <c r="L94" s="9">
        <f t="shared" si="31"/>
        <v>0</v>
      </c>
      <c r="M94" s="9">
        <f t="shared" si="31"/>
        <v>0</v>
      </c>
      <c r="N94" s="9">
        <f t="shared" si="31"/>
        <v>0</v>
      </c>
      <c r="O94" s="9"/>
      <c r="P94" s="9"/>
      <c r="Q94" s="9">
        <f t="shared" si="31"/>
        <v>0</v>
      </c>
      <c r="R94" s="9">
        <f t="shared" si="31"/>
        <v>0</v>
      </c>
      <c r="S94" s="9">
        <f t="shared" si="31"/>
        <v>0</v>
      </c>
      <c r="T94" s="9"/>
      <c r="U94" s="9">
        <f t="shared" si="31"/>
        <v>0</v>
      </c>
      <c r="V94" s="9">
        <f t="shared" si="31"/>
        <v>0</v>
      </c>
      <c r="W94" s="9">
        <f t="shared" si="31"/>
        <v>0</v>
      </c>
      <c r="X94" s="9"/>
      <c r="Y94" s="9"/>
      <c r="Z94" s="9">
        <f t="shared" si="31"/>
        <v>0</v>
      </c>
      <c r="AA94" s="9">
        <f t="shared" si="31"/>
        <v>0</v>
      </c>
      <c r="AB94" s="9">
        <f t="shared" si="31"/>
        <v>0</v>
      </c>
      <c r="AC94" s="9"/>
      <c r="AD94" s="9">
        <f t="shared" si="31"/>
        <v>0</v>
      </c>
      <c r="AE94" s="9">
        <f t="shared" si="31"/>
        <v>0</v>
      </c>
      <c r="AF94" s="9">
        <f t="shared" si="31"/>
        <v>0</v>
      </c>
      <c r="AG94" s="9"/>
      <c r="AH94" s="9"/>
      <c r="AI94" s="9">
        <f t="shared" si="31"/>
        <v>0</v>
      </c>
      <c r="AJ94" s="9">
        <f t="shared" si="31"/>
        <v>0</v>
      </c>
      <c r="AK94" s="9">
        <f t="shared" si="31"/>
        <v>0</v>
      </c>
      <c r="AL94" s="9"/>
      <c r="AM94" s="9">
        <f t="shared" si="31"/>
        <v>0</v>
      </c>
      <c r="AN94" s="9">
        <f t="shared" si="31"/>
        <v>0</v>
      </c>
      <c r="AO94" s="9">
        <f t="shared" si="31"/>
        <v>0</v>
      </c>
      <c r="AP94" s="9"/>
      <c r="AQ94" s="9"/>
      <c r="AR94" s="9">
        <f t="shared" si="31"/>
        <v>0</v>
      </c>
      <c r="AS94" s="9">
        <f t="shared" si="31"/>
        <v>0</v>
      </c>
      <c r="AT94" s="9">
        <f t="shared" si="31"/>
        <v>0</v>
      </c>
      <c r="AU94" s="9"/>
      <c r="AV94" s="9">
        <f t="shared" si="31"/>
        <v>0</v>
      </c>
      <c r="AW94" s="9">
        <f t="shared" si="31"/>
        <v>0</v>
      </c>
      <c r="AX94" s="9">
        <f t="shared" si="31"/>
        <v>0</v>
      </c>
      <c r="AY94" s="9"/>
      <c r="AZ94" s="9"/>
      <c r="BA94" s="9">
        <f t="shared" si="31"/>
        <v>0</v>
      </c>
      <c r="BB94" s="9">
        <f t="shared" si="31"/>
        <v>0</v>
      </c>
      <c r="BC94" s="9">
        <f t="shared" si="31"/>
        <v>0</v>
      </c>
      <c r="BD94" s="9"/>
      <c r="BE94" s="9">
        <f t="shared" si="31"/>
        <v>0</v>
      </c>
      <c r="BF94" s="9">
        <f t="shared" si="31"/>
        <v>0</v>
      </c>
      <c r="BG94" s="9">
        <f t="shared" si="31"/>
        <v>0</v>
      </c>
      <c r="BH94" s="9"/>
      <c r="BI94" s="9"/>
      <c r="BJ94" s="9">
        <f t="shared" si="31"/>
        <v>0</v>
      </c>
      <c r="BK94" s="9">
        <f t="shared" si="31"/>
        <v>0</v>
      </c>
      <c r="BL94" s="9">
        <f t="shared" si="31"/>
        <v>0</v>
      </c>
      <c r="BM94" s="9"/>
      <c r="BN94" s="9">
        <f t="shared" si="31"/>
        <v>0</v>
      </c>
      <c r="BO94" s="9">
        <f t="shared" si="31"/>
        <v>0</v>
      </c>
      <c r="BP94" s="9">
        <f t="shared" si="32"/>
        <v>0</v>
      </c>
      <c r="BQ94" s="9"/>
      <c r="BR94" s="9"/>
      <c r="BS94" s="9">
        <f t="shared" si="32"/>
        <v>0</v>
      </c>
      <c r="BT94" s="9">
        <f t="shared" si="32"/>
        <v>0</v>
      </c>
      <c r="BU94" s="9">
        <f t="shared" si="32"/>
        <v>0</v>
      </c>
      <c r="BV94" s="9"/>
      <c r="BW94" s="9">
        <f t="shared" si="32"/>
        <v>0</v>
      </c>
      <c r="BX94" s="9">
        <f t="shared" si="32"/>
        <v>0</v>
      </c>
      <c r="BY94" s="9">
        <f t="shared" si="32"/>
        <v>0</v>
      </c>
      <c r="BZ94" s="9"/>
      <c r="CA94" s="9"/>
      <c r="CB94" s="9">
        <f t="shared" si="32"/>
        <v>0</v>
      </c>
      <c r="CC94" s="9">
        <f t="shared" si="32"/>
        <v>0</v>
      </c>
      <c r="CD94" s="9">
        <f t="shared" si="32"/>
        <v>0</v>
      </c>
      <c r="CE94" s="9"/>
      <c r="CF94" s="9">
        <f t="shared" si="32"/>
        <v>0</v>
      </c>
      <c r="CG94" s="9">
        <f t="shared" si="32"/>
        <v>0</v>
      </c>
      <c r="CH94" s="9">
        <f t="shared" si="32"/>
        <v>0</v>
      </c>
      <c r="CI94" s="9"/>
      <c r="CJ94" s="9"/>
      <c r="CK94" s="9">
        <f t="shared" si="32"/>
        <v>0</v>
      </c>
      <c r="CL94" s="9">
        <f t="shared" si="32"/>
        <v>0</v>
      </c>
      <c r="CM94" s="9">
        <f t="shared" si="32"/>
        <v>0</v>
      </c>
      <c r="CN94" s="9"/>
      <c r="CO94" s="9">
        <f t="shared" si="32"/>
        <v>0</v>
      </c>
      <c r="CP94" s="9">
        <f t="shared" si="32"/>
        <v>0</v>
      </c>
      <c r="CQ94" s="9">
        <f t="shared" si="32"/>
        <v>0</v>
      </c>
      <c r="CR94" s="9"/>
      <c r="CS94" s="9"/>
      <c r="CT94" s="9">
        <f t="shared" si="32"/>
        <v>0</v>
      </c>
      <c r="CU94" s="9">
        <f t="shared" si="32"/>
        <v>0</v>
      </c>
      <c r="CV94" s="9">
        <f t="shared" si="32"/>
        <v>0</v>
      </c>
      <c r="CW94" s="9"/>
      <c r="CX94" s="9">
        <f t="shared" si="32"/>
        <v>0</v>
      </c>
      <c r="CY94" s="9">
        <f t="shared" si="32"/>
        <v>0</v>
      </c>
      <c r="CZ94" s="9">
        <f t="shared" si="32"/>
        <v>0</v>
      </c>
      <c r="DA94" s="9"/>
      <c r="DB94" s="9"/>
      <c r="DC94" s="9">
        <f t="shared" si="32"/>
        <v>0</v>
      </c>
      <c r="DD94" s="9">
        <f t="shared" si="32"/>
        <v>0</v>
      </c>
      <c r="DE94" s="9">
        <f t="shared" si="32"/>
        <v>0</v>
      </c>
      <c r="DF94" s="9"/>
      <c r="DG94" s="9">
        <f t="shared" si="32"/>
        <v>1703.5820000000001</v>
      </c>
      <c r="DH94" s="9">
        <f t="shared" si="32"/>
        <v>40.868000000000002</v>
      </c>
      <c r="DI94" s="9">
        <f t="shared" si="32"/>
        <v>1746.8409999999999</v>
      </c>
      <c r="DJ94" s="9"/>
      <c r="DK94" s="9"/>
      <c r="DL94" s="9">
        <f t="shared" si="32"/>
        <v>1692.548</v>
      </c>
      <c r="DM94" s="9">
        <f t="shared" si="32"/>
        <v>10.358000000000001</v>
      </c>
      <c r="DN94" s="9">
        <f t="shared" si="32"/>
        <v>1705.297</v>
      </c>
      <c r="DO94" s="9"/>
      <c r="DP94" s="9">
        <f t="shared" si="32"/>
        <v>3.0000000000000001E-3</v>
      </c>
      <c r="DQ94" s="9">
        <f t="shared" si="32"/>
        <v>16.122</v>
      </c>
      <c r="DR94" s="9">
        <f t="shared" si="32"/>
        <v>16.125</v>
      </c>
      <c r="DS94" s="9"/>
      <c r="DT94" s="9"/>
      <c r="DU94" s="9">
        <f t="shared" si="32"/>
        <v>3.0000000000000001E-3</v>
      </c>
      <c r="DV94" s="9">
        <f t="shared" si="32"/>
        <v>2.6269999999999998</v>
      </c>
      <c r="DW94" s="9">
        <f t="shared" si="32"/>
        <v>2.63</v>
      </c>
      <c r="DX94" s="9"/>
      <c r="DY94" s="9">
        <f t="shared" si="32"/>
        <v>540.01</v>
      </c>
      <c r="DZ94" s="9">
        <f t="shared" si="32"/>
        <v>27.158999999999999</v>
      </c>
      <c r="EA94" s="9">
        <f t="shared" si="32"/>
        <v>567.16899999999998</v>
      </c>
      <c r="EB94" s="9"/>
      <c r="EC94" s="9"/>
      <c r="ED94" s="9">
        <f t="shared" si="32"/>
        <v>526.52200000000005</v>
      </c>
      <c r="EE94" s="9">
        <f t="shared" si="32"/>
        <v>10.284000000000001</v>
      </c>
      <c r="EF94" s="9">
        <f t="shared" si="32"/>
        <v>536.80600000000004</v>
      </c>
      <c r="EG94" s="9"/>
    </row>
    <row r="95" spans="2:137" ht="15" customHeight="1">
      <c r="B95" s="7" t="s">
        <v>17</v>
      </c>
      <c r="C95" s="9">
        <f t="shared" si="31"/>
        <v>3.3959999999999999</v>
      </c>
      <c r="D95" s="9">
        <f t="shared" si="31"/>
        <v>0</v>
      </c>
      <c r="E95" s="9">
        <f t="shared" si="31"/>
        <v>3.3959999999999999</v>
      </c>
      <c r="F95" s="9"/>
      <c r="G95" s="9"/>
      <c r="H95" s="9">
        <f t="shared" si="31"/>
        <v>3.3959999999999999</v>
      </c>
      <c r="I95" s="9">
        <f t="shared" si="31"/>
        <v>0</v>
      </c>
      <c r="J95" s="9">
        <f t="shared" si="31"/>
        <v>3.3959999999999999</v>
      </c>
      <c r="K95" s="9"/>
      <c r="L95" s="9">
        <f t="shared" si="31"/>
        <v>3.3959999999999999</v>
      </c>
      <c r="M95" s="9">
        <f t="shared" si="31"/>
        <v>0</v>
      </c>
      <c r="N95" s="9">
        <f t="shared" si="31"/>
        <v>3.3959999999999999</v>
      </c>
      <c r="O95" s="9"/>
      <c r="P95" s="9"/>
      <c r="Q95" s="9">
        <f t="shared" si="31"/>
        <v>3.3959999999999999</v>
      </c>
      <c r="R95" s="9">
        <f t="shared" si="31"/>
        <v>0</v>
      </c>
      <c r="S95" s="9">
        <f t="shared" si="31"/>
        <v>3.3959999999999999</v>
      </c>
      <c r="T95" s="9"/>
      <c r="U95" s="9">
        <f t="shared" si="31"/>
        <v>3.3959999999999999</v>
      </c>
      <c r="V95" s="9">
        <f t="shared" si="31"/>
        <v>0</v>
      </c>
      <c r="W95" s="9">
        <f t="shared" si="31"/>
        <v>3.3959999999999999</v>
      </c>
      <c r="X95" s="9"/>
      <c r="Y95" s="9"/>
      <c r="Z95" s="9">
        <f t="shared" si="31"/>
        <v>3.3959999999999999</v>
      </c>
      <c r="AA95" s="9">
        <f t="shared" si="31"/>
        <v>0</v>
      </c>
      <c r="AB95" s="9">
        <f t="shared" si="31"/>
        <v>3.3959999999999999</v>
      </c>
      <c r="AC95" s="9"/>
      <c r="AD95" s="9">
        <f t="shared" si="31"/>
        <v>0</v>
      </c>
      <c r="AE95" s="9">
        <f t="shared" si="31"/>
        <v>0</v>
      </c>
      <c r="AF95" s="9">
        <f t="shared" si="31"/>
        <v>0</v>
      </c>
      <c r="AG95" s="9"/>
      <c r="AH95" s="9"/>
      <c r="AI95" s="9">
        <f t="shared" si="31"/>
        <v>0</v>
      </c>
      <c r="AJ95" s="9">
        <f t="shared" si="31"/>
        <v>0</v>
      </c>
      <c r="AK95" s="9">
        <f t="shared" si="31"/>
        <v>0</v>
      </c>
      <c r="AL95" s="9"/>
      <c r="AM95" s="9">
        <f t="shared" si="31"/>
        <v>0</v>
      </c>
      <c r="AN95" s="9">
        <f t="shared" si="31"/>
        <v>0</v>
      </c>
      <c r="AO95" s="9">
        <f t="shared" si="31"/>
        <v>0</v>
      </c>
      <c r="AP95" s="9"/>
      <c r="AQ95" s="9"/>
      <c r="AR95" s="9">
        <f t="shared" si="31"/>
        <v>0</v>
      </c>
      <c r="AS95" s="9">
        <f t="shared" si="31"/>
        <v>0</v>
      </c>
      <c r="AT95" s="9">
        <f t="shared" si="31"/>
        <v>0</v>
      </c>
      <c r="AU95" s="9"/>
      <c r="AV95" s="9">
        <f t="shared" si="31"/>
        <v>0</v>
      </c>
      <c r="AW95" s="9">
        <f t="shared" si="31"/>
        <v>0</v>
      </c>
      <c r="AX95" s="9">
        <f t="shared" si="31"/>
        <v>0</v>
      </c>
      <c r="AY95" s="9"/>
      <c r="AZ95" s="9"/>
      <c r="BA95" s="9">
        <f t="shared" si="31"/>
        <v>0</v>
      </c>
      <c r="BB95" s="9">
        <f t="shared" si="31"/>
        <v>0</v>
      </c>
      <c r="BC95" s="9">
        <f t="shared" si="31"/>
        <v>0</v>
      </c>
      <c r="BD95" s="9"/>
      <c r="BE95" s="9">
        <f t="shared" si="31"/>
        <v>0</v>
      </c>
      <c r="BF95" s="9">
        <f t="shared" si="31"/>
        <v>0</v>
      </c>
      <c r="BG95" s="9">
        <f t="shared" si="31"/>
        <v>0</v>
      </c>
      <c r="BH95" s="9"/>
      <c r="BI95" s="9"/>
      <c r="BJ95" s="9">
        <f t="shared" si="31"/>
        <v>0</v>
      </c>
      <c r="BK95" s="9">
        <f t="shared" si="31"/>
        <v>0</v>
      </c>
      <c r="BL95" s="9">
        <f t="shared" si="31"/>
        <v>0</v>
      </c>
      <c r="BM95" s="9"/>
      <c r="BN95" s="9">
        <f t="shared" si="31"/>
        <v>0</v>
      </c>
      <c r="BO95" s="9">
        <f t="shared" si="31"/>
        <v>0</v>
      </c>
      <c r="BP95" s="9">
        <f t="shared" si="32"/>
        <v>0</v>
      </c>
      <c r="BQ95" s="9"/>
      <c r="BR95" s="9"/>
      <c r="BS95" s="9">
        <f t="shared" si="32"/>
        <v>0</v>
      </c>
      <c r="BT95" s="9">
        <f t="shared" si="32"/>
        <v>0</v>
      </c>
      <c r="BU95" s="9">
        <f t="shared" si="32"/>
        <v>0</v>
      </c>
      <c r="BV95" s="9"/>
      <c r="BW95" s="9">
        <f t="shared" si="32"/>
        <v>0</v>
      </c>
      <c r="BX95" s="9">
        <f t="shared" si="32"/>
        <v>0</v>
      </c>
      <c r="BY95" s="9">
        <f t="shared" si="32"/>
        <v>0</v>
      </c>
      <c r="BZ95" s="9"/>
      <c r="CA95" s="9"/>
      <c r="CB95" s="9">
        <f t="shared" si="32"/>
        <v>0</v>
      </c>
      <c r="CC95" s="9">
        <f t="shared" si="32"/>
        <v>0</v>
      </c>
      <c r="CD95" s="9">
        <f t="shared" si="32"/>
        <v>0</v>
      </c>
      <c r="CE95" s="9"/>
      <c r="CF95" s="9">
        <f t="shared" si="32"/>
        <v>0</v>
      </c>
      <c r="CG95" s="9">
        <f t="shared" si="32"/>
        <v>0</v>
      </c>
      <c r="CH95" s="9">
        <f t="shared" si="32"/>
        <v>0</v>
      </c>
      <c r="CI95" s="9"/>
      <c r="CJ95" s="9"/>
      <c r="CK95" s="9">
        <f t="shared" si="32"/>
        <v>0</v>
      </c>
      <c r="CL95" s="9">
        <f t="shared" si="32"/>
        <v>0</v>
      </c>
      <c r="CM95" s="9">
        <f t="shared" si="32"/>
        <v>0</v>
      </c>
      <c r="CN95" s="9"/>
      <c r="CO95" s="9">
        <f t="shared" si="32"/>
        <v>0</v>
      </c>
      <c r="CP95" s="9">
        <f t="shared" si="32"/>
        <v>0</v>
      </c>
      <c r="CQ95" s="9">
        <f t="shared" si="32"/>
        <v>0</v>
      </c>
      <c r="CR95" s="9"/>
      <c r="CS95" s="9"/>
      <c r="CT95" s="9">
        <f t="shared" si="32"/>
        <v>0</v>
      </c>
      <c r="CU95" s="9">
        <f t="shared" si="32"/>
        <v>0</v>
      </c>
      <c r="CV95" s="9">
        <f t="shared" si="32"/>
        <v>0</v>
      </c>
      <c r="CW95" s="9"/>
      <c r="CX95" s="9">
        <f t="shared" si="32"/>
        <v>0</v>
      </c>
      <c r="CY95" s="9">
        <f t="shared" si="32"/>
        <v>0</v>
      </c>
      <c r="CZ95" s="9">
        <f t="shared" si="32"/>
        <v>0</v>
      </c>
      <c r="DA95" s="9"/>
      <c r="DB95" s="9"/>
      <c r="DC95" s="9">
        <f t="shared" si="32"/>
        <v>0</v>
      </c>
      <c r="DD95" s="9">
        <f t="shared" si="32"/>
        <v>0</v>
      </c>
      <c r="DE95" s="9">
        <f t="shared" si="32"/>
        <v>0</v>
      </c>
      <c r="DF95" s="9"/>
      <c r="DG95" s="9">
        <f t="shared" si="32"/>
        <v>1071.751</v>
      </c>
      <c r="DH95" s="9">
        <f t="shared" si="32"/>
        <v>30.181999999999999</v>
      </c>
      <c r="DI95" s="9">
        <f t="shared" si="32"/>
        <v>1105.278</v>
      </c>
      <c r="DJ95" s="9"/>
      <c r="DK95" s="9"/>
      <c r="DL95" s="9">
        <f t="shared" si="32"/>
        <v>1062.3810000000001</v>
      </c>
      <c r="DM95" s="9">
        <f t="shared" si="32"/>
        <v>6.343</v>
      </c>
      <c r="DN95" s="9">
        <f t="shared" si="32"/>
        <v>1072.069</v>
      </c>
      <c r="DO95" s="9"/>
      <c r="DP95" s="9">
        <f t="shared" si="32"/>
        <v>297.17599999999999</v>
      </c>
      <c r="DQ95" s="9">
        <f t="shared" si="32"/>
        <v>91.353999999999999</v>
      </c>
      <c r="DR95" s="9">
        <f t="shared" si="32"/>
        <v>388.53</v>
      </c>
      <c r="DS95" s="9"/>
      <c r="DT95" s="9"/>
      <c r="DU95" s="9">
        <f t="shared" si="32"/>
        <v>279.47500000000002</v>
      </c>
      <c r="DV95" s="9">
        <f t="shared" si="32"/>
        <v>15.118</v>
      </c>
      <c r="DW95" s="9">
        <f t="shared" si="32"/>
        <v>294.59300000000002</v>
      </c>
      <c r="DX95" s="9"/>
      <c r="DY95" s="9">
        <f t="shared" si="32"/>
        <v>0</v>
      </c>
      <c r="DZ95" s="9">
        <f t="shared" si="32"/>
        <v>0</v>
      </c>
      <c r="EA95" s="9">
        <f t="shared" si="32"/>
        <v>0</v>
      </c>
      <c r="EB95" s="9"/>
      <c r="EC95" s="9"/>
      <c r="ED95" s="9">
        <f t="shared" si="32"/>
        <v>0</v>
      </c>
      <c r="EE95" s="9">
        <f t="shared" si="32"/>
        <v>0</v>
      </c>
      <c r="EF95" s="9">
        <f t="shared" si="32"/>
        <v>0</v>
      </c>
      <c r="EG95" s="9"/>
    </row>
    <row r="96" spans="2:137" ht="15" customHeight="1">
      <c r="B96" s="7" t="s">
        <v>42</v>
      </c>
      <c r="C96" s="9">
        <f t="shared" si="31"/>
        <v>226.32</v>
      </c>
      <c r="D96" s="9">
        <f t="shared" si="31"/>
        <v>3.7330000000000001</v>
      </c>
      <c r="E96" s="9">
        <f t="shared" si="31"/>
        <v>230.053</v>
      </c>
      <c r="F96" s="9"/>
      <c r="G96" s="9"/>
      <c r="H96" s="9">
        <f t="shared" si="31"/>
        <v>224.441</v>
      </c>
      <c r="I96" s="9">
        <f t="shared" si="31"/>
        <v>1.1339999999999999</v>
      </c>
      <c r="J96" s="9">
        <f t="shared" si="31"/>
        <v>225.57499999999999</v>
      </c>
      <c r="K96" s="9"/>
      <c r="L96" s="9">
        <f t="shared" si="31"/>
        <v>226.32</v>
      </c>
      <c r="M96" s="9">
        <f t="shared" si="31"/>
        <v>3.7330000000000001</v>
      </c>
      <c r="N96" s="9">
        <f t="shared" si="31"/>
        <v>230.053</v>
      </c>
      <c r="O96" s="9"/>
      <c r="P96" s="9"/>
      <c r="Q96" s="9">
        <f t="shared" si="31"/>
        <v>224.441</v>
      </c>
      <c r="R96" s="9">
        <f t="shared" si="31"/>
        <v>1.1339999999999999</v>
      </c>
      <c r="S96" s="9">
        <f t="shared" si="31"/>
        <v>225.57499999999999</v>
      </c>
      <c r="T96" s="9"/>
      <c r="U96" s="9">
        <f t="shared" si="31"/>
        <v>0</v>
      </c>
      <c r="V96" s="9">
        <f t="shared" si="31"/>
        <v>0</v>
      </c>
      <c r="W96" s="9">
        <f t="shared" si="31"/>
        <v>0</v>
      </c>
      <c r="X96" s="9"/>
      <c r="Y96" s="9"/>
      <c r="Z96" s="9">
        <f t="shared" si="31"/>
        <v>0</v>
      </c>
      <c r="AA96" s="9">
        <f t="shared" si="31"/>
        <v>0</v>
      </c>
      <c r="AB96" s="9">
        <f t="shared" si="31"/>
        <v>0</v>
      </c>
      <c r="AC96" s="9"/>
      <c r="AD96" s="9">
        <f t="shared" si="31"/>
        <v>0</v>
      </c>
      <c r="AE96" s="9">
        <f t="shared" si="31"/>
        <v>0</v>
      </c>
      <c r="AF96" s="9">
        <f t="shared" si="31"/>
        <v>0</v>
      </c>
      <c r="AG96" s="9"/>
      <c r="AH96" s="9"/>
      <c r="AI96" s="9">
        <f t="shared" si="31"/>
        <v>0</v>
      </c>
      <c r="AJ96" s="9">
        <f t="shared" si="31"/>
        <v>0</v>
      </c>
      <c r="AK96" s="9">
        <f t="shared" si="31"/>
        <v>0</v>
      </c>
      <c r="AL96" s="9"/>
      <c r="AM96" s="9">
        <f t="shared" si="31"/>
        <v>226.32</v>
      </c>
      <c r="AN96" s="9">
        <f t="shared" si="31"/>
        <v>3.7330000000000001</v>
      </c>
      <c r="AO96" s="9">
        <f t="shared" si="31"/>
        <v>230.053</v>
      </c>
      <c r="AP96" s="9"/>
      <c r="AQ96" s="9"/>
      <c r="AR96" s="9">
        <f t="shared" si="31"/>
        <v>224.441</v>
      </c>
      <c r="AS96" s="9">
        <f t="shared" si="31"/>
        <v>1.1339999999999999</v>
      </c>
      <c r="AT96" s="9">
        <f t="shared" si="31"/>
        <v>225.57499999999999</v>
      </c>
      <c r="AU96" s="9"/>
      <c r="AV96" s="9">
        <f t="shared" si="31"/>
        <v>136.34700000000001</v>
      </c>
      <c r="AW96" s="9">
        <f t="shared" si="31"/>
        <v>2.2490000000000001</v>
      </c>
      <c r="AX96" s="9">
        <f t="shared" si="31"/>
        <v>138.596</v>
      </c>
      <c r="AY96" s="9"/>
      <c r="AZ96" s="9"/>
      <c r="BA96" s="9">
        <f t="shared" si="31"/>
        <v>135.215</v>
      </c>
      <c r="BB96" s="9">
        <f t="shared" si="31"/>
        <v>0.68300000000000005</v>
      </c>
      <c r="BC96" s="9">
        <f t="shared" si="31"/>
        <v>135.898</v>
      </c>
      <c r="BD96" s="9"/>
      <c r="BE96" s="9">
        <f t="shared" si="31"/>
        <v>89.972999999999999</v>
      </c>
      <c r="BF96" s="9">
        <f t="shared" si="31"/>
        <v>1.484</v>
      </c>
      <c r="BG96" s="9">
        <f t="shared" si="31"/>
        <v>91.456999999999994</v>
      </c>
      <c r="BH96" s="9"/>
      <c r="BI96" s="9"/>
      <c r="BJ96" s="9">
        <f t="shared" si="31"/>
        <v>89.225999999999999</v>
      </c>
      <c r="BK96" s="9">
        <f t="shared" si="31"/>
        <v>0.45100000000000001</v>
      </c>
      <c r="BL96" s="9">
        <f t="shared" si="31"/>
        <v>89.677000000000007</v>
      </c>
      <c r="BM96" s="9"/>
      <c r="BN96" s="9">
        <f t="shared" si="31"/>
        <v>0</v>
      </c>
      <c r="BO96" s="9">
        <f t="shared" si="31"/>
        <v>0</v>
      </c>
      <c r="BP96" s="9">
        <f t="shared" si="32"/>
        <v>0</v>
      </c>
      <c r="BQ96" s="9"/>
      <c r="BR96" s="9"/>
      <c r="BS96" s="9">
        <f t="shared" si="32"/>
        <v>0</v>
      </c>
      <c r="BT96" s="9">
        <f t="shared" si="32"/>
        <v>0</v>
      </c>
      <c r="BU96" s="9">
        <f t="shared" si="32"/>
        <v>0</v>
      </c>
      <c r="BV96" s="9"/>
      <c r="BW96" s="9">
        <f t="shared" si="32"/>
        <v>0</v>
      </c>
      <c r="BX96" s="9">
        <f t="shared" si="32"/>
        <v>0</v>
      </c>
      <c r="BY96" s="9">
        <f t="shared" si="32"/>
        <v>0</v>
      </c>
      <c r="BZ96" s="9"/>
      <c r="CA96" s="9"/>
      <c r="CB96" s="9">
        <f t="shared" si="32"/>
        <v>0</v>
      </c>
      <c r="CC96" s="9">
        <f t="shared" si="32"/>
        <v>0</v>
      </c>
      <c r="CD96" s="9">
        <f t="shared" si="32"/>
        <v>0</v>
      </c>
      <c r="CE96" s="9"/>
      <c r="CF96" s="9">
        <f t="shared" si="32"/>
        <v>0</v>
      </c>
      <c r="CG96" s="9">
        <f t="shared" si="32"/>
        <v>0</v>
      </c>
      <c r="CH96" s="9">
        <f t="shared" si="32"/>
        <v>0</v>
      </c>
      <c r="CI96" s="9"/>
      <c r="CJ96" s="9"/>
      <c r="CK96" s="9">
        <f t="shared" si="32"/>
        <v>0</v>
      </c>
      <c r="CL96" s="9">
        <f t="shared" si="32"/>
        <v>0</v>
      </c>
      <c r="CM96" s="9">
        <f t="shared" si="32"/>
        <v>0</v>
      </c>
      <c r="CN96" s="9"/>
      <c r="CO96" s="9">
        <f t="shared" si="32"/>
        <v>0</v>
      </c>
      <c r="CP96" s="9">
        <f t="shared" si="32"/>
        <v>0</v>
      </c>
      <c r="CQ96" s="9">
        <f t="shared" si="32"/>
        <v>0</v>
      </c>
      <c r="CR96" s="9"/>
      <c r="CS96" s="9"/>
      <c r="CT96" s="9">
        <f t="shared" si="32"/>
        <v>0</v>
      </c>
      <c r="CU96" s="9">
        <f t="shared" si="32"/>
        <v>0</v>
      </c>
      <c r="CV96" s="9">
        <f t="shared" si="32"/>
        <v>0</v>
      </c>
      <c r="CW96" s="9"/>
      <c r="CX96" s="9">
        <f t="shared" si="32"/>
        <v>0</v>
      </c>
      <c r="CY96" s="9">
        <f t="shared" si="32"/>
        <v>0</v>
      </c>
      <c r="CZ96" s="9">
        <f t="shared" si="32"/>
        <v>0</v>
      </c>
      <c r="DA96" s="9"/>
      <c r="DB96" s="9"/>
      <c r="DC96" s="9">
        <f t="shared" si="32"/>
        <v>0</v>
      </c>
      <c r="DD96" s="9">
        <f t="shared" si="32"/>
        <v>0</v>
      </c>
      <c r="DE96" s="9">
        <f t="shared" si="32"/>
        <v>0</v>
      </c>
      <c r="DF96" s="9"/>
      <c r="DG96" s="9">
        <f t="shared" si="32"/>
        <v>2434.7249999999999</v>
      </c>
      <c r="DH96" s="9">
        <f t="shared" si="32"/>
        <v>41.406999999999996</v>
      </c>
      <c r="DI96" s="9">
        <f t="shared" si="32"/>
        <v>2478.6329999999998</v>
      </c>
      <c r="DJ96" s="9"/>
      <c r="DK96" s="9"/>
      <c r="DL96" s="9">
        <f t="shared" si="32"/>
        <v>2411.9140000000002</v>
      </c>
      <c r="DM96" s="9">
        <f t="shared" si="32"/>
        <v>13.817</v>
      </c>
      <c r="DN96" s="9">
        <f t="shared" si="32"/>
        <v>2428.232</v>
      </c>
      <c r="DO96" s="9"/>
      <c r="DP96" s="9">
        <f t="shared" si="32"/>
        <v>0</v>
      </c>
      <c r="DQ96" s="9">
        <f t="shared" si="32"/>
        <v>0</v>
      </c>
      <c r="DR96" s="9">
        <f t="shared" si="32"/>
        <v>0</v>
      </c>
      <c r="DS96" s="9"/>
      <c r="DT96" s="9"/>
      <c r="DU96" s="9">
        <f t="shared" si="32"/>
        <v>0</v>
      </c>
      <c r="DV96" s="9">
        <f t="shared" si="32"/>
        <v>0</v>
      </c>
      <c r="DW96" s="9">
        <f t="shared" si="32"/>
        <v>0</v>
      </c>
      <c r="DX96" s="9"/>
      <c r="DY96" s="9">
        <f t="shared" si="32"/>
        <v>329.35</v>
      </c>
      <c r="DZ96" s="9">
        <f t="shared" si="32"/>
        <v>41.435000000000002</v>
      </c>
      <c r="EA96" s="9">
        <f t="shared" si="32"/>
        <v>370.78500000000003</v>
      </c>
      <c r="EB96" s="9"/>
      <c r="EC96" s="9"/>
      <c r="ED96" s="9">
        <f t="shared" si="32"/>
        <v>307.01900000000001</v>
      </c>
      <c r="EE96" s="9">
        <f t="shared" si="32"/>
        <v>17.556000000000001</v>
      </c>
      <c r="EF96" s="9">
        <f t="shared" si="32"/>
        <v>324.57499999999999</v>
      </c>
      <c r="EG96" s="9"/>
    </row>
    <row r="97" spans="2:137" ht="15" customHeight="1">
      <c r="B97" s="7" t="s">
        <v>2</v>
      </c>
      <c r="C97" s="9">
        <f t="shared" si="31"/>
        <v>0</v>
      </c>
      <c r="D97" s="9">
        <f t="shared" si="31"/>
        <v>0</v>
      </c>
      <c r="E97" s="9">
        <f t="shared" si="31"/>
        <v>0</v>
      </c>
      <c r="F97" s="9"/>
      <c r="G97" s="9"/>
      <c r="H97" s="9">
        <f t="shared" si="31"/>
        <v>0</v>
      </c>
      <c r="I97" s="9">
        <f t="shared" si="31"/>
        <v>0</v>
      </c>
      <c r="J97" s="9">
        <f t="shared" si="31"/>
        <v>0</v>
      </c>
      <c r="K97" s="9"/>
      <c r="L97" s="9">
        <f t="shared" si="31"/>
        <v>0</v>
      </c>
      <c r="M97" s="9">
        <f t="shared" si="31"/>
        <v>0</v>
      </c>
      <c r="N97" s="9">
        <f t="shared" si="31"/>
        <v>0</v>
      </c>
      <c r="O97" s="9"/>
      <c r="P97" s="9"/>
      <c r="Q97" s="9">
        <f t="shared" si="31"/>
        <v>0</v>
      </c>
      <c r="R97" s="9">
        <f t="shared" si="31"/>
        <v>0</v>
      </c>
      <c r="S97" s="9">
        <f t="shared" si="31"/>
        <v>0</v>
      </c>
      <c r="T97" s="9"/>
      <c r="U97" s="9">
        <f t="shared" si="31"/>
        <v>0</v>
      </c>
      <c r="V97" s="9">
        <f t="shared" si="31"/>
        <v>0</v>
      </c>
      <c r="W97" s="9">
        <f t="shared" si="31"/>
        <v>0</v>
      </c>
      <c r="X97" s="9"/>
      <c r="Y97" s="9"/>
      <c r="Z97" s="9">
        <f t="shared" si="31"/>
        <v>0</v>
      </c>
      <c r="AA97" s="9">
        <f t="shared" si="31"/>
        <v>0</v>
      </c>
      <c r="AB97" s="9">
        <f t="shared" si="31"/>
        <v>0</v>
      </c>
      <c r="AC97" s="9"/>
      <c r="AD97" s="9">
        <f t="shared" si="31"/>
        <v>0</v>
      </c>
      <c r="AE97" s="9">
        <f t="shared" si="31"/>
        <v>0</v>
      </c>
      <c r="AF97" s="9">
        <f t="shared" si="31"/>
        <v>0</v>
      </c>
      <c r="AG97" s="9"/>
      <c r="AH97" s="9"/>
      <c r="AI97" s="9">
        <f t="shared" si="31"/>
        <v>0</v>
      </c>
      <c r="AJ97" s="9">
        <f t="shared" si="31"/>
        <v>0</v>
      </c>
      <c r="AK97" s="9">
        <f t="shared" si="31"/>
        <v>0</v>
      </c>
      <c r="AL97" s="9"/>
      <c r="AM97" s="9">
        <f t="shared" si="31"/>
        <v>0</v>
      </c>
      <c r="AN97" s="9">
        <f t="shared" si="31"/>
        <v>0</v>
      </c>
      <c r="AO97" s="9">
        <f t="shared" si="31"/>
        <v>0</v>
      </c>
      <c r="AP97" s="9"/>
      <c r="AQ97" s="9"/>
      <c r="AR97" s="9">
        <f t="shared" si="31"/>
        <v>0</v>
      </c>
      <c r="AS97" s="9">
        <f t="shared" si="31"/>
        <v>0</v>
      </c>
      <c r="AT97" s="9">
        <f t="shared" si="31"/>
        <v>0</v>
      </c>
      <c r="AU97" s="9"/>
      <c r="AV97" s="9">
        <f t="shared" si="31"/>
        <v>0</v>
      </c>
      <c r="AW97" s="9">
        <f t="shared" si="31"/>
        <v>0</v>
      </c>
      <c r="AX97" s="9">
        <f t="shared" si="31"/>
        <v>0</v>
      </c>
      <c r="AY97" s="9"/>
      <c r="AZ97" s="9"/>
      <c r="BA97" s="9">
        <f t="shared" si="31"/>
        <v>0</v>
      </c>
      <c r="BB97" s="9">
        <f t="shared" si="31"/>
        <v>0</v>
      </c>
      <c r="BC97" s="9">
        <f t="shared" si="31"/>
        <v>0</v>
      </c>
      <c r="BD97" s="9"/>
      <c r="BE97" s="9">
        <f t="shared" si="31"/>
        <v>0</v>
      </c>
      <c r="BF97" s="9">
        <f t="shared" si="31"/>
        <v>0</v>
      </c>
      <c r="BG97" s="9">
        <f t="shared" si="31"/>
        <v>0</v>
      </c>
      <c r="BH97" s="9"/>
      <c r="BI97" s="9"/>
      <c r="BJ97" s="9">
        <f t="shared" si="31"/>
        <v>0</v>
      </c>
      <c r="BK97" s="9">
        <f t="shared" si="31"/>
        <v>0</v>
      </c>
      <c r="BL97" s="9">
        <f t="shared" si="31"/>
        <v>0</v>
      </c>
      <c r="BM97" s="9"/>
      <c r="BN97" s="9">
        <f t="shared" si="31"/>
        <v>0</v>
      </c>
      <c r="BO97" s="9">
        <f t="shared" si="31"/>
        <v>0</v>
      </c>
      <c r="BP97" s="9">
        <f t="shared" si="31"/>
        <v>0</v>
      </c>
      <c r="BQ97" s="9"/>
      <c r="BR97" s="9"/>
      <c r="BS97" s="9">
        <f t="shared" si="31"/>
        <v>0</v>
      </c>
      <c r="BT97" s="9">
        <f t="shared" si="31"/>
        <v>0</v>
      </c>
      <c r="BU97" s="9">
        <f t="shared" si="31"/>
        <v>0</v>
      </c>
      <c r="BV97" s="9"/>
      <c r="BW97" s="9">
        <f t="shared" si="31"/>
        <v>0</v>
      </c>
      <c r="BX97" s="9">
        <f t="shared" si="31"/>
        <v>0</v>
      </c>
      <c r="BY97" s="9">
        <f t="shared" si="31"/>
        <v>0</v>
      </c>
      <c r="BZ97" s="9"/>
      <c r="CA97" s="9"/>
      <c r="CB97" s="9">
        <f t="shared" si="31"/>
        <v>0</v>
      </c>
      <c r="CC97" s="9">
        <f t="shared" si="31"/>
        <v>0</v>
      </c>
      <c r="CD97" s="9">
        <f t="shared" si="31"/>
        <v>0</v>
      </c>
      <c r="CE97" s="9"/>
      <c r="CF97" s="9">
        <f t="shared" si="31"/>
        <v>0</v>
      </c>
      <c r="CG97" s="9">
        <f t="shared" si="31"/>
        <v>0</v>
      </c>
      <c r="CH97" s="9">
        <f t="shared" si="31"/>
        <v>0</v>
      </c>
      <c r="CI97" s="9"/>
      <c r="CJ97" s="9"/>
      <c r="CK97" s="9">
        <f t="shared" si="31"/>
        <v>0</v>
      </c>
      <c r="CL97" s="9">
        <f t="shared" si="31"/>
        <v>0</v>
      </c>
      <c r="CM97" s="9">
        <f t="shared" si="32"/>
        <v>0</v>
      </c>
      <c r="CN97" s="9"/>
      <c r="CO97" s="9">
        <f t="shared" si="32"/>
        <v>0</v>
      </c>
      <c r="CP97" s="9">
        <f t="shared" si="32"/>
        <v>0</v>
      </c>
      <c r="CQ97" s="9">
        <f t="shared" si="32"/>
        <v>0</v>
      </c>
      <c r="CR97" s="9"/>
      <c r="CS97" s="9"/>
      <c r="CT97" s="9">
        <f t="shared" si="32"/>
        <v>0</v>
      </c>
      <c r="CU97" s="9">
        <f t="shared" si="32"/>
        <v>0</v>
      </c>
      <c r="CV97" s="9">
        <f t="shared" si="32"/>
        <v>0</v>
      </c>
      <c r="CW97" s="9"/>
      <c r="CX97" s="9">
        <f t="shared" si="32"/>
        <v>0</v>
      </c>
      <c r="CY97" s="9">
        <f t="shared" si="32"/>
        <v>0</v>
      </c>
      <c r="CZ97" s="9">
        <f t="shared" si="32"/>
        <v>0</v>
      </c>
      <c r="DA97" s="9"/>
      <c r="DB97" s="9"/>
      <c r="DC97" s="9">
        <f t="shared" si="32"/>
        <v>0</v>
      </c>
      <c r="DD97" s="9">
        <f t="shared" si="32"/>
        <v>0</v>
      </c>
      <c r="DE97" s="9">
        <f t="shared" si="32"/>
        <v>0</v>
      </c>
      <c r="DF97" s="9"/>
      <c r="DG97" s="9">
        <f t="shared" si="32"/>
        <v>4239.66</v>
      </c>
      <c r="DH97" s="9">
        <f t="shared" si="32"/>
        <v>47.595999999999997</v>
      </c>
      <c r="DI97" s="9">
        <f t="shared" si="32"/>
        <v>4296.2219999999998</v>
      </c>
      <c r="DJ97" s="9"/>
      <c r="DK97" s="9"/>
      <c r="DL97" s="9">
        <f t="shared" si="32"/>
        <v>4215.723</v>
      </c>
      <c r="DM97" s="9">
        <f t="shared" si="32"/>
        <v>18.599</v>
      </c>
      <c r="DN97" s="9">
        <f t="shared" si="32"/>
        <v>4243.2879999999996</v>
      </c>
      <c r="DO97" s="9"/>
      <c r="DP97" s="9">
        <f t="shared" si="32"/>
        <v>0</v>
      </c>
      <c r="DQ97" s="9">
        <f t="shared" si="32"/>
        <v>0</v>
      </c>
      <c r="DR97" s="9">
        <f t="shared" si="32"/>
        <v>0</v>
      </c>
      <c r="DS97" s="9"/>
      <c r="DT97" s="9"/>
      <c r="DU97" s="9">
        <f t="shared" si="32"/>
        <v>0</v>
      </c>
      <c r="DV97" s="9">
        <f t="shared" si="32"/>
        <v>0</v>
      </c>
      <c r="DW97" s="9">
        <f t="shared" si="32"/>
        <v>0</v>
      </c>
      <c r="DX97" s="9"/>
      <c r="DY97" s="9">
        <f t="shared" si="32"/>
        <v>974.34500000000003</v>
      </c>
      <c r="DZ97" s="9">
        <f t="shared" si="32"/>
        <v>140.05099999999999</v>
      </c>
      <c r="EA97" s="9">
        <f t="shared" si="32"/>
        <v>1114.396</v>
      </c>
      <c r="EB97" s="9"/>
      <c r="EC97" s="9"/>
      <c r="ED97" s="9">
        <f t="shared" si="32"/>
        <v>934.90899999999999</v>
      </c>
      <c r="EE97" s="9">
        <f t="shared" si="32"/>
        <v>26.97</v>
      </c>
      <c r="EF97" s="9">
        <f t="shared" si="32"/>
        <v>961.87900000000002</v>
      </c>
      <c r="EG97" s="9"/>
    </row>
    <row r="98" spans="2:137" ht="15" customHeight="1">
      <c r="B98" s="7" t="s">
        <v>19</v>
      </c>
      <c r="C98" s="9">
        <f t="shared" ref="C98:BO102" si="33">C49/1000</f>
        <v>0</v>
      </c>
      <c r="D98" s="9">
        <f t="shared" si="33"/>
        <v>0</v>
      </c>
      <c r="E98" s="9">
        <f t="shared" si="33"/>
        <v>0</v>
      </c>
      <c r="F98" s="9"/>
      <c r="G98" s="9"/>
      <c r="H98" s="9">
        <f t="shared" si="33"/>
        <v>0</v>
      </c>
      <c r="I98" s="9">
        <f t="shared" si="33"/>
        <v>0</v>
      </c>
      <c r="J98" s="9">
        <f t="shared" si="33"/>
        <v>0</v>
      </c>
      <c r="K98" s="9"/>
      <c r="L98" s="9">
        <f t="shared" si="33"/>
        <v>0</v>
      </c>
      <c r="M98" s="9">
        <f t="shared" si="33"/>
        <v>0</v>
      </c>
      <c r="N98" s="9">
        <f t="shared" si="33"/>
        <v>0</v>
      </c>
      <c r="O98" s="9"/>
      <c r="P98" s="9"/>
      <c r="Q98" s="9">
        <f t="shared" si="33"/>
        <v>0</v>
      </c>
      <c r="R98" s="9">
        <f t="shared" si="33"/>
        <v>0</v>
      </c>
      <c r="S98" s="9">
        <f t="shared" si="33"/>
        <v>0</v>
      </c>
      <c r="T98" s="9"/>
      <c r="U98" s="9">
        <f t="shared" si="33"/>
        <v>0</v>
      </c>
      <c r="V98" s="9">
        <f t="shared" si="33"/>
        <v>0</v>
      </c>
      <c r="W98" s="9">
        <f t="shared" si="33"/>
        <v>0</v>
      </c>
      <c r="X98" s="9"/>
      <c r="Y98" s="9"/>
      <c r="Z98" s="9">
        <f t="shared" si="33"/>
        <v>0</v>
      </c>
      <c r="AA98" s="9">
        <f t="shared" si="33"/>
        <v>0</v>
      </c>
      <c r="AB98" s="9">
        <f t="shared" si="33"/>
        <v>0</v>
      </c>
      <c r="AC98" s="9"/>
      <c r="AD98" s="9">
        <f t="shared" si="33"/>
        <v>0</v>
      </c>
      <c r="AE98" s="9">
        <f t="shared" si="33"/>
        <v>0</v>
      </c>
      <c r="AF98" s="9">
        <f t="shared" si="33"/>
        <v>0</v>
      </c>
      <c r="AG98" s="9"/>
      <c r="AH98" s="9"/>
      <c r="AI98" s="9">
        <f t="shared" si="33"/>
        <v>0</v>
      </c>
      <c r="AJ98" s="9">
        <f t="shared" si="33"/>
        <v>0</v>
      </c>
      <c r="AK98" s="9">
        <f t="shared" si="33"/>
        <v>0</v>
      </c>
      <c r="AL98" s="9"/>
      <c r="AM98" s="9">
        <f t="shared" si="33"/>
        <v>0</v>
      </c>
      <c r="AN98" s="9">
        <f t="shared" si="33"/>
        <v>0</v>
      </c>
      <c r="AO98" s="9">
        <f t="shared" si="33"/>
        <v>0</v>
      </c>
      <c r="AP98" s="9"/>
      <c r="AQ98" s="9"/>
      <c r="AR98" s="9">
        <f t="shared" si="33"/>
        <v>0</v>
      </c>
      <c r="AS98" s="9">
        <f t="shared" si="33"/>
        <v>0</v>
      </c>
      <c r="AT98" s="9">
        <f t="shared" si="33"/>
        <v>0</v>
      </c>
      <c r="AU98" s="9"/>
      <c r="AV98" s="9">
        <f t="shared" si="33"/>
        <v>0</v>
      </c>
      <c r="AW98" s="9">
        <f t="shared" si="33"/>
        <v>0</v>
      </c>
      <c r="AX98" s="9">
        <f t="shared" si="33"/>
        <v>0</v>
      </c>
      <c r="AY98" s="9"/>
      <c r="AZ98" s="9"/>
      <c r="BA98" s="9">
        <f t="shared" si="33"/>
        <v>0</v>
      </c>
      <c r="BB98" s="9">
        <f t="shared" si="33"/>
        <v>0</v>
      </c>
      <c r="BC98" s="9">
        <f t="shared" si="33"/>
        <v>0</v>
      </c>
      <c r="BD98" s="9"/>
      <c r="BE98" s="9">
        <f t="shared" si="33"/>
        <v>0</v>
      </c>
      <c r="BF98" s="9">
        <f t="shared" si="33"/>
        <v>0</v>
      </c>
      <c r="BG98" s="9">
        <f t="shared" si="33"/>
        <v>0</v>
      </c>
      <c r="BH98" s="9"/>
      <c r="BI98" s="9"/>
      <c r="BJ98" s="9">
        <f t="shared" si="33"/>
        <v>0</v>
      </c>
      <c r="BK98" s="9">
        <f t="shared" si="33"/>
        <v>0</v>
      </c>
      <c r="BL98" s="9">
        <f t="shared" si="33"/>
        <v>0</v>
      </c>
      <c r="BM98" s="9"/>
      <c r="BN98" s="9">
        <f t="shared" si="33"/>
        <v>0</v>
      </c>
      <c r="BO98" s="9">
        <f t="shared" si="33"/>
        <v>0</v>
      </c>
      <c r="BP98" s="9">
        <f t="shared" si="32"/>
        <v>0</v>
      </c>
      <c r="BQ98" s="9"/>
      <c r="BR98" s="9"/>
      <c r="BS98" s="9">
        <f t="shared" si="32"/>
        <v>0</v>
      </c>
      <c r="BT98" s="9">
        <f t="shared" si="32"/>
        <v>0</v>
      </c>
      <c r="BU98" s="9">
        <f t="shared" si="32"/>
        <v>0</v>
      </c>
      <c r="BV98" s="9"/>
      <c r="BW98" s="9">
        <f t="shared" si="32"/>
        <v>0</v>
      </c>
      <c r="BX98" s="9">
        <f t="shared" si="32"/>
        <v>0</v>
      </c>
      <c r="BY98" s="9">
        <f t="shared" si="32"/>
        <v>0</v>
      </c>
      <c r="BZ98" s="9"/>
      <c r="CA98" s="9"/>
      <c r="CB98" s="9">
        <f t="shared" si="32"/>
        <v>0</v>
      </c>
      <c r="CC98" s="9">
        <f t="shared" si="32"/>
        <v>0</v>
      </c>
      <c r="CD98" s="9">
        <f t="shared" si="32"/>
        <v>0</v>
      </c>
      <c r="CE98" s="9"/>
      <c r="CF98" s="9">
        <f t="shared" si="32"/>
        <v>0</v>
      </c>
      <c r="CG98" s="9">
        <f t="shared" si="32"/>
        <v>0</v>
      </c>
      <c r="CH98" s="9">
        <f t="shared" si="32"/>
        <v>0</v>
      </c>
      <c r="CI98" s="9"/>
      <c r="CJ98" s="9"/>
      <c r="CK98" s="9">
        <f t="shared" si="32"/>
        <v>0</v>
      </c>
      <c r="CL98" s="9">
        <f t="shared" si="32"/>
        <v>0</v>
      </c>
      <c r="CM98" s="9">
        <f t="shared" si="32"/>
        <v>0</v>
      </c>
      <c r="CN98" s="9"/>
      <c r="CO98" s="9">
        <f t="shared" si="32"/>
        <v>0</v>
      </c>
      <c r="CP98" s="9">
        <f t="shared" si="32"/>
        <v>0</v>
      </c>
      <c r="CQ98" s="9">
        <f t="shared" si="32"/>
        <v>0</v>
      </c>
      <c r="CR98" s="9"/>
      <c r="CS98" s="9"/>
      <c r="CT98" s="9">
        <f t="shared" si="32"/>
        <v>0</v>
      </c>
      <c r="CU98" s="9">
        <f t="shared" si="32"/>
        <v>0</v>
      </c>
      <c r="CV98" s="9">
        <f t="shared" si="32"/>
        <v>0</v>
      </c>
      <c r="CW98" s="9"/>
      <c r="CX98" s="9">
        <f t="shared" si="32"/>
        <v>0</v>
      </c>
      <c r="CY98" s="9">
        <f t="shared" si="32"/>
        <v>0</v>
      </c>
      <c r="CZ98" s="9">
        <f t="shared" si="32"/>
        <v>0</v>
      </c>
      <c r="DA98" s="9"/>
      <c r="DB98" s="9"/>
      <c r="DC98" s="9">
        <f t="shared" si="32"/>
        <v>0</v>
      </c>
      <c r="DD98" s="9">
        <f t="shared" si="32"/>
        <v>0</v>
      </c>
      <c r="DE98" s="9">
        <f t="shared" si="32"/>
        <v>0</v>
      </c>
      <c r="DF98" s="9"/>
      <c r="DG98" s="9">
        <f t="shared" si="32"/>
        <v>3791.14</v>
      </c>
      <c r="DH98" s="9">
        <f t="shared" si="32"/>
        <v>14.718999999999999</v>
      </c>
      <c r="DI98" s="9">
        <f t="shared" si="32"/>
        <v>3806.8910000000001</v>
      </c>
      <c r="DJ98" s="9"/>
      <c r="DK98" s="9"/>
      <c r="DL98" s="9">
        <f t="shared" si="32"/>
        <v>3786.203</v>
      </c>
      <c r="DM98" s="9">
        <f t="shared" si="32"/>
        <v>6.0629999999999997</v>
      </c>
      <c r="DN98" s="9">
        <f t="shared" si="32"/>
        <v>3793.2979999999998</v>
      </c>
      <c r="DO98" s="9"/>
      <c r="DP98" s="9">
        <f t="shared" si="32"/>
        <v>0</v>
      </c>
      <c r="DQ98" s="9">
        <f t="shared" si="32"/>
        <v>0</v>
      </c>
      <c r="DR98" s="9">
        <f t="shared" si="32"/>
        <v>0</v>
      </c>
      <c r="DS98" s="9"/>
      <c r="DT98" s="9"/>
      <c r="DU98" s="9">
        <f t="shared" si="32"/>
        <v>0</v>
      </c>
      <c r="DV98" s="9">
        <f t="shared" si="32"/>
        <v>0</v>
      </c>
      <c r="DW98" s="9">
        <f t="shared" si="32"/>
        <v>0</v>
      </c>
      <c r="DX98" s="9"/>
      <c r="DY98" s="9">
        <f t="shared" si="32"/>
        <v>140.51900000000001</v>
      </c>
      <c r="DZ98" s="9">
        <f t="shared" si="32"/>
        <v>27.606000000000002</v>
      </c>
      <c r="EA98" s="9">
        <f t="shared" si="32"/>
        <v>168.125</v>
      </c>
      <c r="EB98" s="9"/>
      <c r="EC98" s="9"/>
      <c r="ED98" s="9">
        <f t="shared" si="32"/>
        <v>133.30000000000001</v>
      </c>
      <c r="EE98" s="9">
        <f t="shared" si="32"/>
        <v>5.0129999999999999</v>
      </c>
      <c r="EF98" s="9">
        <f t="shared" si="32"/>
        <v>138.31299999999999</v>
      </c>
      <c r="EG98" s="9"/>
    </row>
    <row r="99" spans="2:137" ht="15" customHeight="1">
      <c r="B99" s="7" t="s">
        <v>16</v>
      </c>
      <c r="C99" s="9">
        <f t="shared" si="33"/>
        <v>0</v>
      </c>
      <c r="D99" s="9">
        <f t="shared" si="33"/>
        <v>0</v>
      </c>
      <c r="E99" s="9">
        <f t="shared" si="33"/>
        <v>0</v>
      </c>
      <c r="F99" s="9"/>
      <c r="G99" s="9"/>
      <c r="H99" s="9">
        <f t="shared" si="33"/>
        <v>0</v>
      </c>
      <c r="I99" s="9">
        <f t="shared" si="33"/>
        <v>0</v>
      </c>
      <c r="J99" s="9">
        <f t="shared" si="33"/>
        <v>0</v>
      </c>
      <c r="K99" s="9"/>
      <c r="L99" s="9">
        <f t="shared" si="33"/>
        <v>0</v>
      </c>
      <c r="M99" s="9">
        <f t="shared" si="33"/>
        <v>0</v>
      </c>
      <c r="N99" s="9">
        <f t="shared" si="33"/>
        <v>0</v>
      </c>
      <c r="O99" s="9"/>
      <c r="P99" s="9"/>
      <c r="Q99" s="9">
        <f t="shared" si="33"/>
        <v>0</v>
      </c>
      <c r="R99" s="9">
        <f t="shared" si="33"/>
        <v>0</v>
      </c>
      <c r="S99" s="9">
        <f t="shared" si="33"/>
        <v>0</v>
      </c>
      <c r="T99" s="9"/>
      <c r="U99" s="9">
        <f t="shared" si="33"/>
        <v>0</v>
      </c>
      <c r="V99" s="9">
        <f t="shared" si="33"/>
        <v>0</v>
      </c>
      <c r="W99" s="9">
        <f t="shared" si="33"/>
        <v>0</v>
      </c>
      <c r="X99" s="9"/>
      <c r="Y99" s="9"/>
      <c r="Z99" s="9">
        <f t="shared" si="33"/>
        <v>0</v>
      </c>
      <c r="AA99" s="9">
        <f t="shared" si="33"/>
        <v>0</v>
      </c>
      <c r="AB99" s="9">
        <f t="shared" si="33"/>
        <v>0</v>
      </c>
      <c r="AC99" s="9"/>
      <c r="AD99" s="9">
        <f t="shared" si="33"/>
        <v>0</v>
      </c>
      <c r="AE99" s="9">
        <f t="shared" si="33"/>
        <v>0</v>
      </c>
      <c r="AF99" s="9">
        <f t="shared" si="33"/>
        <v>0</v>
      </c>
      <c r="AG99" s="9"/>
      <c r="AH99" s="9"/>
      <c r="AI99" s="9">
        <f t="shared" si="33"/>
        <v>0</v>
      </c>
      <c r="AJ99" s="9">
        <f t="shared" si="33"/>
        <v>0</v>
      </c>
      <c r="AK99" s="9">
        <f t="shared" si="33"/>
        <v>0</v>
      </c>
      <c r="AL99" s="9"/>
      <c r="AM99" s="9">
        <f t="shared" si="33"/>
        <v>0</v>
      </c>
      <c r="AN99" s="9">
        <f t="shared" si="33"/>
        <v>0</v>
      </c>
      <c r="AO99" s="9">
        <f t="shared" si="33"/>
        <v>0</v>
      </c>
      <c r="AP99" s="9"/>
      <c r="AQ99" s="9"/>
      <c r="AR99" s="9">
        <f t="shared" si="33"/>
        <v>0</v>
      </c>
      <c r="AS99" s="9">
        <f t="shared" si="33"/>
        <v>0</v>
      </c>
      <c r="AT99" s="9">
        <f t="shared" si="33"/>
        <v>0</v>
      </c>
      <c r="AU99" s="9"/>
      <c r="AV99" s="9">
        <f t="shared" si="33"/>
        <v>0</v>
      </c>
      <c r="AW99" s="9">
        <f t="shared" si="33"/>
        <v>0</v>
      </c>
      <c r="AX99" s="9">
        <f t="shared" si="33"/>
        <v>0</v>
      </c>
      <c r="AY99" s="9"/>
      <c r="AZ99" s="9"/>
      <c r="BA99" s="9">
        <f t="shared" si="33"/>
        <v>0</v>
      </c>
      <c r="BB99" s="9">
        <f t="shared" si="33"/>
        <v>0</v>
      </c>
      <c r="BC99" s="9">
        <f t="shared" si="33"/>
        <v>0</v>
      </c>
      <c r="BD99" s="9"/>
      <c r="BE99" s="9">
        <f t="shared" si="33"/>
        <v>0</v>
      </c>
      <c r="BF99" s="9">
        <f t="shared" si="33"/>
        <v>0</v>
      </c>
      <c r="BG99" s="9">
        <f t="shared" si="33"/>
        <v>0</v>
      </c>
      <c r="BH99" s="9"/>
      <c r="BI99" s="9"/>
      <c r="BJ99" s="9">
        <f t="shared" si="33"/>
        <v>0</v>
      </c>
      <c r="BK99" s="9">
        <f t="shared" si="33"/>
        <v>0</v>
      </c>
      <c r="BL99" s="9">
        <f t="shared" si="33"/>
        <v>0</v>
      </c>
      <c r="BM99" s="9"/>
      <c r="BN99" s="9">
        <f t="shared" si="33"/>
        <v>0</v>
      </c>
      <c r="BO99" s="9">
        <f t="shared" si="33"/>
        <v>0</v>
      </c>
      <c r="BP99" s="9">
        <f t="shared" si="32"/>
        <v>0</v>
      </c>
      <c r="BQ99" s="9"/>
      <c r="BR99" s="9"/>
      <c r="BS99" s="9">
        <f t="shared" si="32"/>
        <v>0</v>
      </c>
      <c r="BT99" s="9">
        <f t="shared" si="32"/>
        <v>0</v>
      </c>
      <c r="BU99" s="9">
        <f t="shared" si="32"/>
        <v>0</v>
      </c>
      <c r="BV99" s="9"/>
      <c r="BW99" s="9">
        <f t="shared" si="32"/>
        <v>0</v>
      </c>
      <c r="BX99" s="9">
        <f t="shared" si="32"/>
        <v>0</v>
      </c>
      <c r="BY99" s="9">
        <f t="shared" si="32"/>
        <v>0</v>
      </c>
      <c r="BZ99" s="9"/>
      <c r="CA99" s="9"/>
      <c r="CB99" s="9">
        <f t="shared" si="32"/>
        <v>0</v>
      </c>
      <c r="CC99" s="9">
        <f t="shared" si="32"/>
        <v>0</v>
      </c>
      <c r="CD99" s="9">
        <f t="shared" si="32"/>
        <v>0</v>
      </c>
      <c r="CE99" s="9"/>
      <c r="CF99" s="9">
        <f t="shared" si="32"/>
        <v>0</v>
      </c>
      <c r="CG99" s="9">
        <f t="shared" si="32"/>
        <v>0</v>
      </c>
      <c r="CH99" s="9">
        <f t="shared" si="32"/>
        <v>0</v>
      </c>
      <c r="CI99" s="9"/>
      <c r="CJ99" s="9"/>
      <c r="CK99" s="9">
        <f t="shared" si="32"/>
        <v>0</v>
      </c>
      <c r="CL99" s="9">
        <f t="shared" ref="BP99:EF102" si="34">CL50/1000</f>
        <v>0</v>
      </c>
      <c r="CM99" s="9">
        <f t="shared" si="34"/>
        <v>0</v>
      </c>
      <c r="CN99" s="9"/>
      <c r="CO99" s="9">
        <f t="shared" si="34"/>
        <v>0</v>
      </c>
      <c r="CP99" s="9">
        <f t="shared" si="34"/>
        <v>0</v>
      </c>
      <c r="CQ99" s="9">
        <f t="shared" si="34"/>
        <v>0</v>
      </c>
      <c r="CR99" s="9"/>
      <c r="CS99" s="9"/>
      <c r="CT99" s="9">
        <f t="shared" si="34"/>
        <v>0</v>
      </c>
      <c r="CU99" s="9">
        <f t="shared" si="34"/>
        <v>0</v>
      </c>
      <c r="CV99" s="9">
        <f t="shared" si="34"/>
        <v>0</v>
      </c>
      <c r="CW99" s="9"/>
      <c r="CX99" s="9">
        <f t="shared" si="34"/>
        <v>0</v>
      </c>
      <c r="CY99" s="9">
        <f t="shared" si="34"/>
        <v>0</v>
      </c>
      <c r="CZ99" s="9">
        <f t="shared" si="34"/>
        <v>0</v>
      </c>
      <c r="DA99" s="9"/>
      <c r="DB99" s="9"/>
      <c r="DC99" s="9">
        <f t="shared" si="34"/>
        <v>0</v>
      </c>
      <c r="DD99" s="9">
        <f t="shared" si="34"/>
        <v>0</v>
      </c>
      <c r="DE99" s="9">
        <f t="shared" si="34"/>
        <v>0</v>
      </c>
      <c r="DF99" s="9"/>
      <c r="DG99" s="9">
        <f t="shared" si="34"/>
        <v>1828.8869999999999</v>
      </c>
      <c r="DH99" s="9">
        <f t="shared" si="34"/>
        <v>105.902</v>
      </c>
      <c r="DI99" s="9">
        <f t="shared" si="34"/>
        <v>1936.96</v>
      </c>
      <c r="DJ99" s="9"/>
      <c r="DK99" s="9"/>
      <c r="DL99" s="9">
        <f t="shared" si="34"/>
        <v>1816.566</v>
      </c>
      <c r="DM99" s="9">
        <f t="shared" si="34"/>
        <v>22.867000000000001</v>
      </c>
      <c r="DN99" s="9">
        <f t="shared" si="34"/>
        <v>1841.604</v>
      </c>
      <c r="DO99" s="9"/>
      <c r="DP99" s="9">
        <f t="shared" si="34"/>
        <v>0</v>
      </c>
      <c r="DQ99" s="9">
        <f t="shared" si="34"/>
        <v>0</v>
      </c>
      <c r="DR99" s="9">
        <f t="shared" si="34"/>
        <v>0</v>
      </c>
      <c r="DS99" s="9"/>
      <c r="DT99" s="9"/>
      <c r="DU99" s="9">
        <f t="shared" si="34"/>
        <v>0</v>
      </c>
      <c r="DV99" s="9">
        <f t="shared" si="34"/>
        <v>0</v>
      </c>
      <c r="DW99" s="9">
        <f t="shared" si="34"/>
        <v>0</v>
      </c>
      <c r="DX99" s="9"/>
      <c r="DY99" s="9">
        <f t="shared" si="34"/>
        <v>383.815</v>
      </c>
      <c r="DZ99" s="9">
        <f t="shared" si="34"/>
        <v>224.56399999999999</v>
      </c>
      <c r="EA99" s="9">
        <f t="shared" si="34"/>
        <v>608.37900000000002</v>
      </c>
      <c r="EB99" s="9"/>
      <c r="EC99" s="9"/>
      <c r="ED99" s="9">
        <f t="shared" si="34"/>
        <v>363.48399999999998</v>
      </c>
      <c r="EE99" s="9">
        <f t="shared" si="34"/>
        <v>15.77</v>
      </c>
      <c r="EF99" s="9">
        <f t="shared" si="34"/>
        <v>379.25400000000002</v>
      </c>
      <c r="EG99" s="9"/>
    </row>
    <row r="100" spans="2:137" ht="15" customHeight="1">
      <c r="B100" s="7" t="s">
        <v>1</v>
      </c>
      <c r="C100" s="9">
        <f t="shared" si="33"/>
        <v>8.7999999999999995E-2</v>
      </c>
      <c r="D100" s="9">
        <f t="shared" si="33"/>
        <v>0</v>
      </c>
      <c r="E100" s="9">
        <f t="shared" si="33"/>
        <v>8.7999999999999995E-2</v>
      </c>
      <c r="F100" s="9"/>
      <c r="G100" s="9"/>
      <c r="H100" s="9">
        <f t="shared" si="33"/>
        <v>8.7999999999999995E-2</v>
      </c>
      <c r="I100" s="9">
        <f t="shared" si="33"/>
        <v>0</v>
      </c>
      <c r="J100" s="9">
        <f t="shared" si="33"/>
        <v>8.7999999999999995E-2</v>
      </c>
      <c r="K100" s="9"/>
      <c r="L100" s="9">
        <f t="shared" si="33"/>
        <v>8.7999999999999995E-2</v>
      </c>
      <c r="M100" s="9">
        <f t="shared" si="33"/>
        <v>0</v>
      </c>
      <c r="N100" s="9">
        <f t="shared" si="33"/>
        <v>8.7999999999999995E-2</v>
      </c>
      <c r="O100" s="9"/>
      <c r="P100" s="9"/>
      <c r="Q100" s="9">
        <f t="shared" si="33"/>
        <v>8.7999999999999995E-2</v>
      </c>
      <c r="R100" s="9">
        <f t="shared" si="33"/>
        <v>0</v>
      </c>
      <c r="S100" s="9">
        <f t="shared" si="33"/>
        <v>8.7999999999999995E-2</v>
      </c>
      <c r="T100" s="9"/>
      <c r="U100" s="9">
        <f t="shared" si="33"/>
        <v>8.7999999999999995E-2</v>
      </c>
      <c r="V100" s="9">
        <f t="shared" si="33"/>
        <v>0</v>
      </c>
      <c r="W100" s="9">
        <f t="shared" si="33"/>
        <v>8.7999999999999995E-2</v>
      </c>
      <c r="X100" s="9"/>
      <c r="Y100" s="9"/>
      <c r="Z100" s="9">
        <f t="shared" si="33"/>
        <v>8.7999999999999995E-2</v>
      </c>
      <c r="AA100" s="9">
        <f t="shared" si="33"/>
        <v>0</v>
      </c>
      <c r="AB100" s="9">
        <f t="shared" si="33"/>
        <v>8.7999999999999995E-2</v>
      </c>
      <c r="AC100" s="9"/>
      <c r="AD100" s="9">
        <f t="shared" si="33"/>
        <v>0</v>
      </c>
      <c r="AE100" s="9">
        <f t="shared" si="33"/>
        <v>0</v>
      </c>
      <c r="AF100" s="9">
        <f t="shared" si="33"/>
        <v>0</v>
      </c>
      <c r="AG100" s="9"/>
      <c r="AH100" s="9"/>
      <c r="AI100" s="9">
        <f t="shared" si="33"/>
        <v>0</v>
      </c>
      <c r="AJ100" s="9">
        <f t="shared" si="33"/>
        <v>0</v>
      </c>
      <c r="AK100" s="9">
        <f t="shared" si="33"/>
        <v>0</v>
      </c>
      <c r="AL100" s="9"/>
      <c r="AM100" s="9">
        <f t="shared" si="33"/>
        <v>0</v>
      </c>
      <c r="AN100" s="9">
        <f t="shared" si="33"/>
        <v>0</v>
      </c>
      <c r="AO100" s="9">
        <f t="shared" si="33"/>
        <v>0</v>
      </c>
      <c r="AP100" s="9"/>
      <c r="AQ100" s="9"/>
      <c r="AR100" s="9">
        <f t="shared" si="33"/>
        <v>0</v>
      </c>
      <c r="AS100" s="9">
        <f t="shared" si="33"/>
        <v>0</v>
      </c>
      <c r="AT100" s="9">
        <f t="shared" si="33"/>
        <v>0</v>
      </c>
      <c r="AU100" s="9"/>
      <c r="AV100" s="9">
        <f t="shared" si="33"/>
        <v>0</v>
      </c>
      <c r="AW100" s="9">
        <f t="shared" si="33"/>
        <v>0</v>
      </c>
      <c r="AX100" s="9">
        <f t="shared" si="33"/>
        <v>0</v>
      </c>
      <c r="AY100" s="9"/>
      <c r="AZ100" s="9"/>
      <c r="BA100" s="9">
        <f t="shared" si="33"/>
        <v>0</v>
      </c>
      <c r="BB100" s="9">
        <f t="shared" si="33"/>
        <v>0</v>
      </c>
      <c r="BC100" s="9">
        <f t="shared" si="33"/>
        <v>0</v>
      </c>
      <c r="BD100" s="9"/>
      <c r="BE100" s="9">
        <f t="shared" si="33"/>
        <v>0</v>
      </c>
      <c r="BF100" s="9">
        <f t="shared" si="33"/>
        <v>0</v>
      </c>
      <c r="BG100" s="9">
        <f t="shared" si="33"/>
        <v>0</v>
      </c>
      <c r="BH100" s="9"/>
      <c r="BI100" s="9"/>
      <c r="BJ100" s="9">
        <f t="shared" si="33"/>
        <v>0</v>
      </c>
      <c r="BK100" s="9">
        <f t="shared" si="33"/>
        <v>0</v>
      </c>
      <c r="BL100" s="9">
        <f t="shared" si="33"/>
        <v>0</v>
      </c>
      <c r="BM100" s="9"/>
      <c r="BN100" s="9">
        <f t="shared" si="33"/>
        <v>0</v>
      </c>
      <c r="BO100" s="9">
        <f t="shared" si="33"/>
        <v>0</v>
      </c>
      <c r="BP100" s="9">
        <f t="shared" si="34"/>
        <v>0</v>
      </c>
      <c r="BQ100" s="9"/>
      <c r="BR100" s="9"/>
      <c r="BS100" s="9">
        <f t="shared" si="34"/>
        <v>0</v>
      </c>
      <c r="BT100" s="9">
        <f t="shared" si="34"/>
        <v>0</v>
      </c>
      <c r="BU100" s="9">
        <f t="shared" si="34"/>
        <v>0</v>
      </c>
      <c r="BV100" s="9"/>
      <c r="BW100" s="9">
        <f t="shared" si="34"/>
        <v>0</v>
      </c>
      <c r="BX100" s="9">
        <f t="shared" si="34"/>
        <v>0</v>
      </c>
      <c r="BY100" s="9">
        <f t="shared" si="34"/>
        <v>0</v>
      </c>
      <c r="BZ100" s="9"/>
      <c r="CA100" s="9"/>
      <c r="CB100" s="9">
        <f t="shared" si="34"/>
        <v>0</v>
      </c>
      <c r="CC100" s="9">
        <f t="shared" si="34"/>
        <v>0</v>
      </c>
      <c r="CD100" s="9">
        <f t="shared" si="34"/>
        <v>0</v>
      </c>
      <c r="CE100" s="9"/>
      <c r="CF100" s="9">
        <f t="shared" si="34"/>
        <v>0</v>
      </c>
      <c r="CG100" s="9">
        <f t="shared" si="34"/>
        <v>0</v>
      </c>
      <c r="CH100" s="9">
        <f t="shared" si="34"/>
        <v>0</v>
      </c>
      <c r="CI100" s="9"/>
      <c r="CJ100" s="9"/>
      <c r="CK100" s="9">
        <f t="shared" si="34"/>
        <v>0</v>
      </c>
      <c r="CL100" s="9">
        <f t="shared" si="34"/>
        <v>0</v>
      </c>
      <c r="CM100" s="9">
        <f t="shared" si="34"/>
        <v>0</v>
      </c>
      <c r="CN100" s="9"/>
      <c r="CO100" s="9">
        <f t="shared" si="34"/>
        <v>0</v>
      </c>
      <c r="CP100" s="9">
        <f t="shared" si="34"/>
        <v>0</v>
      </c>
      <c r="CQ100" s="9">
        <f t="shared" si="34"/>
        <v>0</v>
      </c>
      <c r="CR100" s="9"/>
      <c r="CS100" s="9"/>
      <c r="CT100" s="9">
        <f t="shared" si="34"/>
        <v>0</v>
      </c>
      <c r="CU100" s="9">
        <f t="shared" si="34"/>
        <v>0</v>
      </c>
      <c r="CV100" s="9">
        <f t="shared" si="34"/>
        <v>0</v>
      </c>
      <c r="CW100" s="9"/>
      <c r="CX100" s="9">
        <f t="shared" si="34"/>
        <v>0</v>
      </c>
      <c r="CY100" s="9">
        <f t="shared" si="34"/>
        <v>0</v>
      </c>
      <c r="CZ100" s="9">
        <f t="shared" si="34"/>
        <v>0</v>
      </c>
      <c r="DA100" s="9"/>
      <c r="DB100" s="9"/>
      <c r="DC100" s="9">
        <f t="shared" si="34"/>
        <v>0</v>
      </c>
      <c r="DD100" s="9">
        <f t="shared" si="34"/>
        <v>0</v>
      </c>
      <c r="DE100" s="9">
        <f t="shared" si="34"/>
        <v>0</v>
      </c>
      <c r="DF100" s="9"/>
      <c r="DG100" s="9">
        <f t="shared" si="34"/>
        <v>1371.8589999999999</v>
      </c>
      <c r="DH100" s="9">
        <f t="shared" si="34"/>
        <v>28.908999999999999</v>
      </c>
      <c r="DI100" s="9">
        <f t="shared" si="34"/>
        <v>1403.8240000000001</v>
      </c>
      <c r="DJ100" s="9"/>
      <c r="DK100" s="9"/>
      <c r="DL100" s="9">
        <f t="shared" si="34"/>
        <v>1358.117</v>
      </c>
      <c r="DM100" s="9">
        <f t="shared" si="34"/>
        <v>14.246</v>
      </c>
      <c r="DN100" s="9">
        <f t="shared" si="34"/>
        <v>1375.4190000000001</v>
      </c>
      <c r="DO100" s="9"/>
      <c r="DP100" s="9">
        <f t="shared" si="34"/>
        <v>0</v>
      </c>
      <c r="DQ100" s="9">
        <f t="shared" si="34"/>
        <v>0</v>
      </c>
      <c r="DR100" s="9">
        <f t="shared" si="34"/>
        <v>0</v>
      </c>
      <c r="DS100" s="9"/>
      <c r="DT100" s="9"/>
      <c r="DU100" s="9">
        <f t="shared" si="34"/>
        <v>0</v>
      </c>
      <c r="DV100" s="9">
        <f t="shared" si="34"/>
        <v>0</v>
      </c>
      <c r="DW100" s="9">
        <f t="shared" si="34"/>
        <v>0</v>
      </c>
      <c r="DX100" s="9"/>
      <c r="DY100" s="9">
        <f t="shared" si="34"/>
        <v>315.774</v>
      </c>
      <c r="DZ100" s="9">
        <f t="shared" si="34"/>
        <v>20.109000000000002</v>
      </c>
      <c r="EA100" s="9">
        <f t="shared" si="34"/>
        <v>335.88299999999998</v>
      </c>
      <c r="EB100" s="9"/>
      <c r="EC100" s="9"/>
      <c r="ED100" s="9">
        <f t="shared" si="34"/>
        <v>305.375</v>
      </c>
      <c r="EE100" s="9">
        <f t="shared" si="34"/>
        <v>9.8059999999999992</v>
      </c>
      <c r="EF100" s="9">
        <f t="shared" si="34"/>
        <v>315.18099999999998</v>
      </c>
      <c r="EG100" s="9"/>
    </row>
    <row r="101" spans="2:137" ht="15" customHeight="1">
      <c r="B101" s="7" t="s">
        <v>13</v>
      </c>
      <c r="C101" s="9">
        <f t="shared" si="33"/>
        <v>0.434</v>
      </c>
      <c r="D101" s="9">
        <f t="shared" si="33"/>
        <v>0</v>
      </c>
      <c r="E101" s="9">
        <f t="shared" si="33"/>
        <v>0.434</v>
      </c>
      <c r="F101" s="9"/>
      <c r="G101" s="9"/>
      <c r="H101" s="9">
        <f t="shared" si="33"/>
        <v>0.434</v>
      </c>
      <c r="I101" s="9">
        <f t="shared" si="33"/>
        <v>0</v>
      </c>
      <c r="J101" s="9">
        <f t="shared" si="33"/>
        <v>0.434</v>
      </c>
      <c r="K101" s="9"/>
      <c r="L101" s="9">
        <f t="shared" si="33"/>
        <v>0.434</v>
      </c>
      <c r="M101" s="9">
        <f t="shared" si="33"/>
        <v>0</v>
      </c>
      <c r="N101" s="9">
        <f t="shared" si="33"/>
        <v>0.434</v>
      </c>
      <c r="O101" s="9"/>
      <c r="P101" s="9"/>
      <c r="Q101" s="9">
        <f t="shared" si="33"/>
        <v>0.434</v>
      </c>
      <c r="R101" s="9">
        <f t="shared" si="33"/>
        <v>0</v>
      </c>
      <c r="S101" s="9">
        <f t="shared" si="33"/>
        <v>0.434</v>
      </c>
      <c r="T101" s="9"/>
      <c r="U101" s="9">
        <f t="shared" si="33"/>
        <v>0.434</v>
      </c>
      <c r="V101" s="9">
        <f t="shared" si="33"/>
        <v>0</v>
      </c>
      <c r="W101" s="9">
        <f t="shared" si="33"/>
        <v>0.434</v>
      </c>
      <c r="X101" s="9"/>
      <c r="Y101" s="9"/>
      <c r="Z101" s="9">
        <f t="shared" si="33"/>
        <v>0.434</v>
      </c>
      <c r="AA101" s="9">
        <f t="shared" si="33"/>
        <v>0</v>
      </c>
      <c r="AB101" s="9">
        <f t="shared" si="33"/>
        <v>0.434</v>
      </c>
      <c r="AC101" s="9"/>
      <c r="AD101" s="9">
        <f t="shared" si="33"/>
        <v>0</v>
      </c>
      <c r="AE101" s="9">
        <f t="shared" si="33"/>
        <v>0</v>
      </c>
      <c r="AF101" s="9">
        <f t="shared" si="33"/>
        <v>0</v>
      </c>
      <c r="AG101" s="9"/>
      <c r="AH101" s="9"/>
      <c r="AI101" s="9">
        <f t="shared" si="33"/>
        <v>0</v>
      </c>
      <c r="AJ101" s="9">
        <f t="shared" si="33"/>
        <v>0</v>
      </c>
      <c r="AK101" s="9">
        <f t="shared" si="33"/>
        <v>0</v>
      </c>
      <c r="AL101" s="9"/>
      <c r="AM101" s="9">
        <f t="shared" si="33"/>
        <v>0</v>
      </c>
      <c r="AN101" s="9">
        <f t="shared" si="33"/>
        <v>0</v>
      </c>
      <c r="AO101" s="9">
        <f t="shared" si="33"/>
        <v>0</v>
      </c>
      <c r="AP101" s="9"/>
      <c r="AQ101" s="9"/>
      <c r="AR101" s="9">
        <f t="shared" si="33"/>
        <v>0</v>
      </c>
      <c r="AS101" s="9">
        <f t="shared" si="33"/>
        <v>0</v>
      </c>
      <c r="AT101" s="9">
        <f t="shared" si="33"/>
        <v>0</v>
      </c>
      <c r="AU101" s="9"/>
      <c r="AV101" s="9">
        <f t="shared" si="33"/>
        <v>0</v>
      </c>
      <c r="AW101" s="9">
        <f t="shared" si="33"/>
        <v>0</v>
      </c>
      <c r="AX101" s="9">
        <f t="shared" si="33"/>
        <v>0</v>
      </c>
      <c r="AY101" s="9"/>
      <c r="AZ101" s="9"/>
      <c r="BA101" s="9">
        <f t="shared" si="33"/>
        <v>0</v>
      </c>
      <c r="BB101" s="9">
        <f t="shared" si="33"/>
        <v>0</v>
      </c>
      <c r="BC101" s="9">
        <f t="shared" si="33"/>
        <v>0</v>
      </c>
      <c r="BD101" s="9"/>
      <c r="BE101" s="9">
        <f t="shared" si="33"/>
        <v>0</v>
      </c>
      <c r="BF101" s="9">
        <f t="shared" si="33"/>
        <v>0</v>
      </c>
      <c r="BG101" s="9">
        <f t="shared" si="33"/>
        <v>0</v>
      </c>
      <c r="BH101" s="9"/>
      <c r="BI101" s="9"/>
      <c r="BJ101" s="9">
        <f t="shared" si="33"/>
        <v>0</v>
      </c>
      <c r="BK101" s="9">
        <f t="shared" si="33"/>
        <v>0</v>
      </c>
      <c r="BL101" s="9">
        <f t="shared" si="33"/>
        <v>0</v>
      </c>
      <c r="BM101" s="9"/>
      <c r="BN101" s="9">
        <f t="shared" si="33"/>
        <v>0</v>
      </c>
      <c r="BO101" s="9">
        <f t="shared" si="33"/>
        <v>0</v>
      </c>
      <c r="BP101" s="9">
        <f t="shared" si="34"/>
        <v>0</v>
      </c>
      <c r="BQ101" s="9"/>
      <c r="BR101" s="9"/>
      <c r="BS101" s="9">
        <f t="shared" si="34"/>
        <v>0</v>
      </c>
      <c r="BT101" s="9">
        <f t="shared" si="34"/>
        <v>0</v>
      </c>
      <c r="BU101" s="9">
        <f t="shared" si="34"/>
        <v>0</v>
      </c>
      <c r="BV101" s="9"/>
      <c r="BW101" s="9">
        <f t="shared" si="34"/>
        <v>0</v>
      </c>
      <c r="BX101" s="9">
        <f t="shared" si="34"/>
        <v>0</v>
      </c>
      <c r="BY101" s="9">
        <f t="shared" si="34"/>
        <v>0</v>
      </c>
      <c r="BZ101" s="9"/>
      <c r="CA101" s="9"/>
      <c r="CB101" s="9">
        <f t="shared" si="34"/>
        <v>0</v>
      </c>
      <c r="CC101" s="9">
        <f t="shared" si="34"/>
        <v>0</v>
      </c>
      <c r="CD101" s="9">
        <f t="shared" si="34"/>
        <v>0</v>
      </c>
      <c r="CE101" s="9"/>
      <c r="CF101" s="9">
        <f t="shared" si="34"/>
        <v>0</v>
      </c>
      <c r="CG101" s="9">
        <f t="shared" si="34"/>
        <v>0</v>
      </c>
      <c r="CH101" s="9">
        <f t="shared" si="34"/>
        <v>0</v>
      </c>
      <c r="CI101" s="9"/>
      <c r="CJ101" s="9"/>
      <c r="CK101" s="9">
        <f t="shared" si="34"/>
        <v>0</v>
      </c>
      <c r="CL101" s="9">
        <f t="shared" si="34"/>
        <v>0</v>
      </c>
      <c r="CM101" s="9">
        <f t="shared" si="34"/>
        <v>0</v>
      </c>
      <c r="CN101" s="9"/>
      <c r="CO101" s="9">
        <f t="shared" si="34"/>
        <v>0</v>
      </c>
      <c r="CP101" s="9">
        <f t="shared" si="34"/>
        <v>0</v>
      </c>
      <c r="CQ101" s="9">
        <f t="shared" si="34"/>
        <v>0</v>
      </c>
      <c r="CR101" s="9"/>
      <c r="CS101" s="9"/>
      <c r="CT101" s="9">
        <f t="shared" si="34"/>
        <v>0</v>
      </c>
      <c r="CU101" s="9">
        <f t="shared" si="34"/>
        <v>0</v>
      </c>
      <c r="CV101" s="9">
        <f t="shared" si="34"/>
        <v>0</v>
      </c>
      <c r="CW101" s="9"/>
      <c r="CX101" s="9">
        <f t="shared" si="34"/>
        <v>0</v>
      </c>
      <c r="CY101" s="9">
        <f t="shared" si="34"/>
        <v>0</v>
      </c>
      <c r="CZ101" s="9">
        <f t="shared" si="34"/>
        <v>0</v>
      </c>
      <c r="DA101" s="9"/>
      <c r="DB101" s="9"/>
      <c r="DC101" s="9">
        <f t="shared" si="34"/>
        <v>0</v>
      </c>
      <c r="DD101" s="9">
        <f t="shared" si="34"/>
        <v>0</v>
      </c>
      <c r="DE101" s="9">
        <f t="shared" si="34"/>
        <v>0</v>
      </c>
      <c r="DF101" s="9"/>
      <c r="DG101" s="9">
        <f t="shared" si="34"/>
        <v>1511.8050000000001</v>
      </c>
      <c r="DH101" s="9">
        <f t="shared" si="34"/>
        <v>52.518000000000001</v>
      </c>
      <c r="DI101" s="9">
        <f t="shared" si="34"/>
        <v>1568.65</v>
      </c>
      <c r="DJ101" s="9"/>
      <c r="DK101" s="9"/>
      <c r="DL101" s="9">
        <f t="shared" si="34"/>
        <v>1500.3710000000001</v>
      </c>
      <c r="DM101" s="9">
        <f t="shared" si="34"/>
        <v>9.4710000000000001</v>
      </c>
      <c r="DN101" s="9">
        <f t="shared" si="34"/>
        <v>1514.1690000000001</v>
      </c>
      <c r="DO101" s="9"/>
      <c r="DP101" s="9">
        <f t="shared" si="34"/>
        <v>0</v>
      </c>
      <c r="DQ101" s="9">
        <f t="shared" si="34"/>
        <v>0</v>
      </c>
      <c r="DR101" s="9">
        <f t="shared" si="34"/>
        <v>0</v>
      </c>
      <c r="DS101" s="9"/>
      <c r="DT101" s="9"/>
      <c r="DU101" s="9">
        <f t="shared" si="34"/>
        <v>0</v>
      </c>
      <c r="DV101" s="9">
        <f t="shared" si="34"/>
        <v>0</v>
      </c>
      <c r="DW101" s="9">
        <f t="shared" si="34"/>
        <v>0</v>
      </c>
      <c r="DX101" s="9"/>
      <c r="DY101" s="9">
        <f t="shared" si="34"/>
        <v>367.01900000000001</v>
      </c>
      <c r="DZ101" s="9">
        <f t="shared" si="34"/>
        <v>85.489000000000004</v>
      </c>
      <c r="EA101" s="9">
        <f t="shared" si="34"/>
        <v>452.50799999999998</v>
      </c>
      <c r="EB101" s="9"/>
      <c r="EC101" s="9"/>
      <c r="ED101" s="9">
        <f t="shared" si="34"/>
        <v>341.46300000000002</v>
      </c>
      <c r="EE101" s="9">
        <f t="shared" si="34"/>
        <v>12.692</v>
      </c>
      <c r="EF101" s="9">
        <f t="shared" si="34"/>
        <v>354.15499999999997</v>
      </c>
      <c r="EG101" s="9"/>
    </row>
    <row r="102" spans="2:137" ht="15" customHeight="1">
      <c r="B102" s="7" t="s">
        <v>18</v>
      </c>
      <c r="C102" s="9">
        <f t="shared" si="33"/>
        <v>0</v>
      </c>
      <c r="D102" s="9">
        <f t="shared" si="33"/>
        <v>0</v>
      </c>
      <c r="E102" s="9">
        <f t="shared" si="33"/>
        <v>0</v>
      </c>
      <c r="F102" s="9"/>
      <c r="G102" s="9"/>
      <c r="H102" s="9">
        <f t="shared" si="33"/>
        <v>0</v>
      </c>
      <c r="I102" s="9">
        <f t="shared" si="33"/>
        <v>0</v>
      </c>
      <c r="J102" s="9">
        <f t="shared" si="33"/>
        <v>0</v>
      </c>
      <c r="K102" s="9"/>
      <c r="L102" s="9">
        <f t="shared" si="33"/>
        <v>0</v>
      </c>
      <c r="M102" s="9">
        <f t="shared" si="33"/>
        <v>0</v>
      </c>
      <c r="N102" s="9">
        <f t="shared" si="33"/>
        <v>0</v>
      </c>
      <c r="O102" s="9"/>
      <c r="P102" s="9"/>
      <c r="Q102" s="9">
        <f t="shared" si="33"/>
        <v>0</v>
      </c>
      <c r="R102" s="9">
        <f t="shared" si="33"/>
        <v>0</v>
      </c>
      <c r="S102" s="9">
        <f t="shared" si="33"/>
        <v>0</v>
      </c>
      <c r="T102" s="9"/>
      <c r="U102" s="9">
        <f t="shared" si="33"/>
        <v>0</v>
      </c>
      <c r="V102" s="9">
        <f t="shared" si="33"/>
        <v>0</v>
      </c>
      <c r="W102" s="9">
        <f t="shared" si="33"/>
        <v>0</v>
      </c>
      <c r="X102" s="9"/>
      <c r="Y102" s="9"/>
      <c r="Z102" s="9">
        <f t="shared" si="33"/>
        <v>0</v>
      </c>
      <c r="AA102" s="9">
        <f t="shared" si="33"/>
        <v>0</v>
      </c>
      <c r="AB102" s="9">
        <f t="shared" si="33"/>
        <v>0</v>
      </c>
      <c r="AC102" s="9"/>
      <c r="AD102" s="9">
        <f t="shared" si="33"/>
        <v>0</v>
      </c>
      <c r="AE102" s="9">
        <f t="shared" si="33"/>
        <v>0</v>
      </c>
      <c r="AF102" s="9">
        <f t="shared" si="33"/>
        <v>0</v>
      </c>
      <c r="AG102" s="9"/>
      <c r="AH102" s="9"/>
      <c r="AI102" s="9">
        <f t="shared" si="33"/>
        <v>0</v>
      </c>
      <c r="AJ102" s="9">
        <f t="shared" si="33"/>
        <v>0</v>
      </c>
      <c r="AK102" s="9">
        <f t="shared" si="33"/>
        <v>0</v>
      </c>
      <c r="AL102" s="9"/>
      <c r="AM102" s="9">
        <f t="shared" si="33"/>
        <v>0</v>
      </c>
      <c r="AN102" s="9">
        <f t="shared" si="33"/>
        <v>0</v>
      </c>
      <c r="AO102" s="9">
        <f t="shared" si="33"/>
        <v>0</v>
      </c>
      <c r="AP102" s="9"/>
      <c r="AQ102" s="9"/>
      <c r="AR102" s="9">
        <f t="shared" si="33"/>
        <v>0</v>
      </c>
      <c r="AS102" s="9">
        <f t="shared" si="33"/>
        <v>0</v>
      </c>
      <c r="AT102" s="9">
        <f t="shared" si="33"/>
        <v>0</v>
      </c>
      <c r="AU102" s="9"/>
      <c r="AV102" s="9">
        <f t="shared" si="33"/>
        <v>0</v>
      </c>
      <c r="AW102" s="9">
        <f t="shared" si="33"/>
        <v>0</v>
      </c>
      <c r="AX102" s="9">
        <f t="shared" si="33"/>
        <v>0</v>
      </c>
      <c r="AY102" s="9"/>
      <c r="AZ102" s="9"/>
      <c r="BA102" s="9">
        <f t="shared" si="33"/>
        <v>0</v>
      </c>
      <c r="BB102" s="9">
        <f t="shared" si="33"/>
        <v>0</v>
      </c>
      <c r="BC102" s="9">
        <f t="shared" si="33"/>
        <v>0</v>
      </c>
      <c r="BD102" s="9"/>
      <c r="BE102" s="9">
        <f t="shared" si="33"/>
        <v>0</v>
      </c>
      <c r="BF102" s="9">
        <f t="shared" si="33"/>
        <v>0</v>
      </c>
      <c r="BG102" s="9">
        <f t="shared" si="33"/>
        <v>0</v>
      </c>
      <c r="BH102" s="9"/>
      <c r="BI102" s="9"/>
      <c r="BJ102" s="9">
        <f t="shared" si="33"/>
        <v>0</v>
      </c>
      <c r="BK102" s="9">
        <f t="shared" si="33"/>
        <v>0</v>
      </c>
      <c r="BL102" s="9">
        <f t="shared" si="33"/>
        <v>0</v>
      </c>
      <c r="BM102" s="9"/>
      <c r="BN102" s="9">
        <f t="shared" si="33"/>
        <v>0</v>
      </c>
      <c r="BO102" s="9">
        <f t="shared" si="33"/>
        <v>0</v>
      </c>
      <c r="BP102" s="9">
        <f t="shared" si="34"/>
        <v>0</v>
      </c>
      <c r="BQ102" s="9"/>
      <c r="BR102" s="9"/>
      <c r="BS102" s="9">
        <f t="shared" si="34"/>
        <v>0</v>
      </c>
      <c r="BT102" s="9">
        <f t="shared" si="34"/>
        <v>0</v>
      </c>
      <c r="BU102" s="9">
        <f t="shared" si="34"/>
        <v>0</v>
      </c>
      <c r="BV102" s="9"/>
      <c r="BW102" s="9">
        <f t="shared" si="34"/>
        <v>0</v>
      </c>
      <c r="BX102" s="9">
        <f t="shared" si="34"/>
        <v>0</v>
      </c>
      <c r="BY102" s="9">
        <f t="shared" si="34"/>
        <v>0</v>
      </c>
      <c r="BZ102" s="9"/>
      <c r="CA102" s="9"/>
      <c r="CB102" s="9">
        <f t="shared" si="34"/>
        <v>0</v>
      </c>
      <c r="CC102" s="9">
        <f t="shared" si="34"/>
        <v>0</v>
      </c>
      <c r="CD102" s="9">
        <f t="shared" si="34"/>
        <v>0</v>
      </c>
      <c r="CE102" s="9"/>
      <c r="CF102" s="9">
        <f t="shared" si="34"/>
        <v>0</v>
      </c>
      <c r="CG102" s="9">
        <f t="shared" si="34"/>
        <v>0</v>
      </c>
      <c r="CH102" s="9">
        <f t="shared" si="34"/>
        <v>0</v>
      </c>
      <c r="CI102" s="9"/>
      <c r="CJ102" s="9"/>
      <c r="CK102" s="9">
        <f t="shared" si="34"/>
        <v>0</v>
      </c>
      <c r="CL102" s="9">
        <f t="shared" si="34"/>
        <v>0</v>
      </c>
      <c r="CM102" s="9">
        <f t="shared" si="34"/>
        <v>0</v>
      </c>
      <c r="CN102" s="9"/>
      <c r="CO102" s="9">
        <f t="shared" si="34"/>
        <v>0</v>
      </c>
      <c r="CP102" s="9">
        <f t="shared" si="34"/>
        <v>0</v>
      </c>
      <c r="CQ102" s="9">
        <f t="shared" si="34"/>
        <v>0</v>
      </c>
      <c r="CR102" s="9"/>
      <c r="CS102" s="9"/>
      <c r="CT102" s="9">
        <f t="shared" si="34"/>
        <v>0</v>
      </c>
      <c r="CU102" s="9">
        <f t="shared" si="34"/>
        <v>0</v>
      </c>
      <c r="CV102" s="9">
        <f t="shared" si="34"/>
        <v>0</v>
      </c>
      <c r="CW102" s="9"/>
      <c r="CX102" s="9">
        <f t="shared" si="34"/>
        <v>0</v>
      </c>
      <c r="CY102" s="9">
        <f t="shared" si="34"/>
        <v>0</v>
      </c>
      <c r="CZ102" s="9">
        <f t="shared" si="34"/>
        <v>0</v>
      </c>
      <c r="DA102" s="9"/>
      <c r="DB102" s="9"/>
      <c r="DC102" s="9">
        <f t="shared" si="34"/>
        <v>0</v>
      </c>
      <c r="DD102" s="9">
        <f t="shared" si="34"/>
        <v>0</v>
      </c>
      <c r="DE102" s="9">
        <f t="shared" si="34"/>
        <v>0</v>
      </c>
      <c r="DF102" s="9"/>
      <c r="DG102" s="9">
        <f t="shared" si="34"/>
        <v>475.25599999999997</v>
      </c>
      <c r="DH102" s="9">
        <f t="shared" si="34"/>
        <v>2.161</v>
      </c>
      <c r="DI102" s="9">
        <f t="shared" si="34"/>
        <v>478.791</v>
      </c>
      <c r="DJ102" s="9"/>
      <c r="DK102" s="9"/>
      <c r="DL102" s="9">
        <f t="shared" si="34"/>
        <v>474.702</v>
      </c>
      <c r="DM102" s="9">
        <f t="shared" si="34"/>
        <v>0.63400000000000001</v>
      </c>
      <c r="DN102" s="9">
        <f t="shared" si="34"/>
        <v>476.71</v>
      </c>
      <c r="DO102" s="9"/>
      <c r="DP102" s="9">
        <f t="shared" si="34"/>
        <v>0</v>
      </c>
      <c r="DQ102" s="9">
        <f t="shared" si="34"/>
        <v>0</v>
      </c>
      <c r="DR102" s="9">
        <f t="shared" si="34"/>
        <v>0</v>
      </c>
      <c r="DS102" s="9"/>
      <c r="DT102" s="9"/>
      <c r="DU102" s="9">
        <f t="shared" si="34"/>
        <v>0</v>
      </c>
      <c r="DV102" s="9">
        <f t="shared" si="34"/>
        <v>0</v>
      </c>
      <c r="DW102" s="9">
        <f t="shared" si="34"/>
        <v>0</v>
      </c>
      <c r="DX102" s="9"/>
      <c r="DY102" s="9">
        <f t="shared" si="34"/>
        <v>129.328</v>
      </c>
      <c r="DZ102" s="9">
        <f t="shared" si="34"/>
        <v>5.3470000000000004</v>
      </c>
      <c r="EA102" s="9">
        <f t="shared" si="34"/>
        <v>134.67500000000001</v>
      </c>
      <c r="EB102" s="9"/>
      <c r="EC102" s="9"/>
      <c r="ED102" s="9">
        <f t="shared" si="34"/>
        <v>128.82400000000001</v>
      </c>
      <c r="EE102" s="9">
        <f t="shared" si="34"/>
        <v>1.9670000000000001</v>
      </c>
      <c r="EF102" s="9">
        <f t="shared" si="34"/>
        <v>130.791</v>
      </c>
      <c r="EG102" s="9"/>
    </row>
  </sheetData>
  <mergeCells count="46">
    <mergeCell ref="ED6:EG6"/>
    <mergeCell ref="C1:K5"/>
    <mergeCell ref="L1:CW1"/>
    <mergeCell ref="CX1:DF5"/>
    <mergeCell ref="DG1:DO5"/>
    <mergeCell ref="DG6:DK6"/>
    <mergeCell ref="DL6:DO6"/>
    <mergeCell ref="DP6:DT6"/>
    <mergeCell ref="DU6:DX6"/>
    <mergeCell ref="DY6:EC6"/>
    <mergeCell ref="DP1:DX5"/>
    <mergeCell ref="DY1:EG5"/>
    <mergeCell ref="L2:T6"/>
    <mergeCell ref="U2:CN2"/>
    <mergeCell ref="CO2:CW5"/>
    <mergeCell ref="U3:AC5"/>
    <mergeCell ref="AD3:AL5"/>
    <mergeCell ref="AM3:AU5"/>
    <mergeCell ref="AV3:BM3"/>
    <mergeCell ref="BN3:BV5"/>
    <mergeCell ref="BW3:CE5"/>
    <mergeCell ref="CF3:CN5"/>
    <mergeCell ref="AV4:BD5"/>
    <mergeCell ref="BE4:BM5"/>
    <mergeCell ref="AI6:AL6"/>
    <mergeCell ref="AM6:AQ6"/>
    <mergeCell ref="AR6:AU6"/>
    <mergeCell ref="AV6:AZ6"/>
    <mergeCell ref="BA6:BD6"/>
    <mergeCell ref="BE6:BI6"/>
    <mergeCell ref="BJ6:BM6"/>
    <mergeCell ref="BN6:BR6"/>
    <mergeCell ref="BS6:BV6"/>
    <mergeCell ref="BW6:CA6"/>
    <mergeCell ref="CB6:CE6"/>
    <mergeCell ref="CF6:CJ6"/>
    <mergeCell ref="CK6:CN6"/>
    <mergeCell ref="CO6:CS6"/>
    <mergeCell ref="CT6:CW6"/>
    <mergeCell ref="CX6:DB6"/>
    <mergeCell ref="DC6:DF6"/>
    <mergeCell ref="C6:G6"/>
    <mergeCell ref="H6:K6"/>
    <mergeCell ref="U6:Y6"/>
    <mergeCell ref="Z6:AC6"/>
    <mergeCell ref="AD6:AH6"/>
  </mergeCells>
  <phoneticPr fontId="3"/>
  <printOptions headings="1" gridLines="1"/>
  <pageMargins left="0.25" right="0.25" top="0.75" bottom="0.75" header="0.3" footer="0.3"/>
  <pageSetup paperSize="9" scale="53" fitToWidth="0" orientation="landscape" r:id="rId1"/>
  <headerFooter alignWithMargins="0"/>
  <colBreaks count="14" manualBreakCount="14">
    <brk id="11" max="56" man="1"/>
    <brk id="20" max="57" man="1"/>
    <brk id="29" max="56" man="1"/>
    <brk id="38" max="57" man="1"/>
    <brk id="47" max="56" man="1"/>
    <brk id="56" max="57" man="1"/>
    <brk id="65" max="56" man="1"/>
    <brk id="74" max="57" man="1"/>
    <brk id="83" max="56" man="1"/>
    <brk id="92" max="57" man="1"/>
    <brk id="101" max="56" man="1"/>
    <brk id="110" max="57" man="1"/>
    <brk id="119" max="56" man="1"/>
    <brk id="128" max="57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  <pageSetUpPr fitToPage="1"/>
  </sheetPr>
  <dimension ref="A1:BV58"/>
  <sheetViews>
    <sheetView view="pageBreakPreview" zoomScale="60" zoomScaleNormal="75" workbookViewId="0">
      <pane xSplit="2" ySplit="7" topLeftCell="C38" activePane="bottomRight" state="frozen"/>
      <selection activeCell="DY16" sqref="DY16"/>
      <selection pane="topRight" activeCell="DY16" sqref="DY16"/>
      <selection pane="bottomLeft" activeCell="DY16" sqref="DY16"/>
      <selection pane="bottomRight" activeCell="V54" sqref="V54"/>
    </sheetView>
  </sheetViews>
  <sheetFormatPr defaultRowHeight="14.4"/>
  <cols>
    <col min="1" max="1" width="7.5" style="7" bestFit="1" customWidth="1"/>
    <col min="2" max="2" width="11.59765625" style="7" bestFit="1" customWidth="1"/>
    <col min="3" max="74" width="10.59765625" customWidth="1"/>
  </cols>
  <sheetData>
    <row r="1" spans="1:74" s="4" customFormat="1">
      <c r="C1" s="209" t="s">
        <v>119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</row>
    <row r="2" spans="1:74" s="4" customFormat="1">
      <c r="C2" s="209"/>
      <c r="D2" s="209"/>
      <c r="E2" s="209"/>
      <c r="F2" s="209" t="s">
        <v>120</v>
      </c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31" t="s">
        <v>211</v>
      </c>
      <c r="BU2" s="231"/>
      <c r="BV2" s="231"/>
    </row>
    <row r="3" spans="1:74" s="4" customFormat="1">
      <c r="C3" s="209"/>
      <c r="D3" s="209"/>
      <c r="E3" s="209"/>
      <c r="F3" s="209"/>
      <c r="G3" s="209"/>
      <c r="H3" s="209"/>
      <c r="I3" s="209" t="s">
        <v>121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 t="s">
        <v>122</v>
      </c>
      <c r="AB3" s="209"/>
      <c r="AC3" s="209"/>
      <c r="AD3" s="210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32" t="s">
        <v>123</v>
      </c>
      <c r="AT3" s="232"/>
      <c r="AU3" s="232"/>
      <c r="AV3" s="222"/>
      <c r="AW3" s="223"/>
      <c r="AX3" s="223"/>
      <c r="AY3" s="223"/>
      <c r="AZ3" s="223"/>
      <c r="BA3" s="224"/>
      <c r="BB3" s="232" t="s">
        <v>124</v>
      </c>
      <c r="BC3" s="232"/>
      <c r="BD3" s="232"/>
      <c r="BE3" s="232" t="s">
        <v>125</v>
      </c>
      <c r="BF3" s="232"/>
      <c r="BG3" s="232"/>
      <c r="BH3" s="232" t="s">
        <v>126</v>
      </c>
      <c r="BI3" s="232"/>
      <c r="BJ3" s="232"/>
      <c r="BK3" s="209"/>
      <c r="BL3" s="209"/>
      <c r="BM3" s="209"/>
      <c r="BN3" s="209"/>
      <c r="BO3" s="209"/>
      <c r="BP3" s="209"/>
      <c r="BQ3" s="209"/>
      <c r="BR3" s="209"/>
      <c r="BS3" s="209"/>
      <c r="BT3" s="231"/>
      <c r="BU3" s="231"/>
      <c r="BV3" s="231"/>
    </row>
    <row r="4" spans="1:74" s="4" customFormat="1">
      <c r="C4" s="209"/>
      <c r="D4" s="209"/>
      <c r="E4" s="209"/>
      <c r="F4" s="209"/>
      <c r="G4" s="209"/>
      <c r="H4" s="209"/>
      <c r="I4" s="209"/>
      <c r="J4" s="209"/>
      <c r="K4" s="209"/>
      <c r="L4" s="209" t="s">
        <v>212</v>
      </c>
      <c r="M4" s="209"/>
      <c r="N4" s="209"/>
      <c r="O4" s="209" t="s">
        <v>213</v>
      </c>
      <c r="P4" s="209"/>
      <c r="Q4" s="209"/>
      <c r="R4" s="210"/>
      <c r="S4" s="211"/>
      <c r="T4" s="211"/>
      <c r="U4" s="209" t="s">
        <v>214</v>
      </c>
      <c r="V4" s="209"/>
      <c r="W4" s="209"/>
      <c r="X4" s="209" t="s">
        <v>215</v>
      </c>
      <c r="Y4" s="209"/>
      <c r="Z4" s="209"/>
      <c r="AA4" s="209"/>
      <c r="AB4" s="209"/>
      <c r="AC4" s="209"/>
      <c r="AD4" s="209" t="s">
        <v>216</v>
      </c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 t="s">
        <v>233</v>
      </c>
      <c r="AQ4" s="209"/>
      <c r="AR4" s="209"/>
      <c r="AS4" s="232"/>
      <c r="AT4" s="232"/>
      <c r="AU4" s="232"/>
      <c r="AV4" s="225" t="s">
        <v>265</v>
      </c>
      <c r="AW4" s="226"/>
      <c r="AX4" s="227"/>
      <c r="AY4" s="225" t="s">
        <v>266</v>
      </c>
      <c r="AZ4" s="226"/>
      <c r="BA4" s="227"/>
      <c r="BB4" s="232"/>
      <c r="BC4" s="232"/>
      <c r="BD4" s="232"/>
      <c r="BE4" s="232"/>
      <c r="BF4" s="232"/>
      <c r="BG4" s="232"/>
      <c r="BH4" s="232"/>
      <c r="BI4" s="232"/>
      <c r="BJ4" s="232"/>
      <c r="BK4" s="209" t="s">
        <v>127</v>
      </c>
      <c r="BL4" s="209"/>
      <c r="BM4" s="209"/>
      <c r="BN4" s="209" t="s">
        <v>128</v>
      </c>
      <c r="BO4" s="209"/>
      <c r="BP4" s="209"/>
      <c r="BQ4" s="209" t="s">
        <v>129</v>
      </c>
      <c r="BR4" s="209"/>
      <c r="BS4" s="209"/>
      <c r="BT4" s="231"/>
      <c r="BU4" s="231"/>
      <c r="BV4" s="231"/>
    </row>
    <row r="5" spans="1:74" s="4" customFormat="1"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 t="s">
        <v>130</v>
      </c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 t="s">
        <v>131</v>
      </c>
      <c r="AH5" s="209"/>
      <c r="AI5" s="209"/>
      <c r="AJ5" s="209" t="s">
        <v>132</v>
      </c>
      <c r="AK5" s="209"/>
      <c r="AL5" s="209"/>
      <c r="AM5" s="209" t="s">
        <v>133</v>
      </c>
      <c r="AN5" s="209"/>
      <c r="AO5" s="209"/>
      <c r="AP5" s="209"/>
      <c r="AQ5" s="209"/>
      <c r="AR5" s="209"/>
      <c r="AS5" s="232"/>
      <c r="AT5" s="232"/>
      <c r="AU5" s="232"/>
      <c r="AV5" s="228"/>
      <c r="AW5" s="229"/>
      <c r="AX5" s="230"/>
      <c r="AY5" s="228"/>
      <c r="AZ5" s="229"/>
      <c r="BA5" s="230"/>
      <c r="BB5" s="232"/>
      <c r="BC5" s="232"/>
      <c r="BD5" s="232"/>
      <c r="BE5" s="232"/>
      <c r="BF5" s="232"/>
      <c r="BG5" s="232"/>
      <c r="BH5" s="232"/>
      <c r="BI5" s="232"/>
      <c r="BJ5" s="232"/>
      <c r="BK5" s="209"/>
      <c r="BL5" s="209"/>
      <c r="BM5" s="209"/>
      <c r="BN5" s="209"/>
      <c r="BO5" s="209"/>
      <c r="BP5" s="209"/>
      <c r="BQ5" s="209"/>
      <c r="BR5" s="209"/>
      <c r="BS5" s="209"/>
      <c r="BT5" s="231"/>
      <c r="BU5" s="231"/>
      <c r="BV5" s="231"/>
    </row>
    <row r="6" spans="1:74" s="5" customFormat="1">
      <c r="C6" s="259" t="s">
        <v>167</v>
      </c>
      <c r="D6" s="260"/>
      <c r="E6" s="261"/>
      <c r="F6" s="208" t="s">
        <v>167</v>
      </c>
      <c r="G6" s="208"/>
      <c r="H6" s="208"/>
      <c r="I6" s="208" t="s">
        <v>167</v>
      </c>
      <c r="J6" s="208"/>
      <c r="K6" s="208"/>
      <c r="L6" s="208" t="s">
        <v>167</v>
      </c>
      <c r="M6" s="208"/>
      <c r="N6" s="208"/>
      <c r="O6" s="208" t="s">
        <v>167</v>
      </c>
      <c r="P6" s="208"/>
      <c r="Q6" s="208"/>
      <c r="R6" s="208" t="s">
        <v>167</v>
      </c>
      <c r="S6" s="208"/>
      <c r="T6" s="208"/>
      <c r="U6" s="208" t="s">
        <v>167</v>
      </c>
      <c r="V6" s="208"/>
      <c r="W6" s="208"/>
      <c r="X6" s="208" t="s">
        <v>167</v>
      </c>
      <c r="Y6" s="208"/>
      <c r="Z6" s="208"/>
      <c r="AA6" s="208" t="s">
        <v>167</v>
      </c>
      <c r="AB6" s="208"/>
      <c r="AC6" s="208"/>
      <c r="AD6" s="208" t="s">
        <v>167</v>
      </c>
      <c r="AE6" s="208"/>
      <c r="AF6" s="208"/>
      <c r="AG6" s="208" t="s">
        <v>167</v>
      </c>
      <c r="AH6" s="208"/>
      <c r="AI6" s="208"/>
      <c r="AJ6" s="208" t="s">
        <v>167</v>
      </c>
      <c r="AK6" s="208"/>
      <c r="AL6" s="208"/>
      <c r="AM6" s="208" t="s">
        <v>167</v>
      </c>
      <c r="AN6" s="208"/>
      <c r="AO6" s="208"/>
      <c r="AP6" s="208" t="s">
        <v>167</v>
      </c>
      <c r="AQ6" s="208"/>
      <c r="AR6" s="208"/>
      <c r="AS6" s="208" t="s">
        <v>167</v>
      </c>
      <c r="AT6" s="208"/>
      <c r="AU6" s="208"/>
      <c r="AV6" s="203" t="s">
        <v>167</v>
      </c>
      <c r="AW6" s="203"/>
      <c r="AX6" s="203"/>
      <c r="AY6" s="203" t="s">
        <v>167</v>
      </c>
      <c r="AZ6" s="203"/>
      <c r="BA6" s="203"/>
      <c r="BB6" s="208" t="s">
        <v>167</v>
      </c>
      <c r="BC6" s="208"/>
      <c r="BD6" s="208"/>
      <c r="BE6" s="208" t="s">
        <v>167</v>
      </c>
      <c r="BF6" s="208"/>
      <c r="BG6" s="208"/>
      <c r="BH6" s="208" t="s">
        <v>167</v>
      </c>
      <c r="BI6" s="208"/>
      <c r="BJ6" s="208"/>
      <c r="BK6" s="208" t="s">
        <v>167</v>
      </c>
      <c r="BL6" s="208"/>
      <c r="BM6" s="208"/>
      <c r="BN6" s="208" t="s">
        <v>167</v>
      </c>
      <c r="BO6" s="208"/>
      <c r="BP6" s="208"/>
      <c r="BQ6" s="208" t="s">
        <v>167</v>
      </c>
      <c r="BR6" s="208"/>
      <c r="BS6" s="208"/>
      <c r="BT6" s="208" t="s">
        <v>167</v>
      </c>
      <c r="BU6" s="208"/>
      <c r="BV6" s="208"/>
    </row>
    <row r="7" spans="1:74" s="5" customFormat="1" ht="15" thickBot="1">
      <c r="A7" s="21"/>
      <c r="B7" s="21"/>
      <c r="C7" s="25" t="s">
        <v>43</v>
      </c>
      <c r="D7" s="25" t="s">
        <v>44</v>
      </c>
      <c r="E7" s="25" t="s">
        <v>45</v>
      </c>
      <c r="F7" s="25" t="s">
        <v>43</v>
      </c>
      <c r="G7" s="25" t="s">
        <v>44</v>
      </c>
      <c r="H7" s="25" t="s">
        <v>45</v>
      </c>
      <c r="I7" s="25" t="s">
        <v>43</v>
      </c>
      <c r="J7" s="25" t="s">
        <v>44</v>
      </c>
      <c r="K7" s="25" t="s">
        <v>45</v>
      </c>
      <c r="L7" s="25" t="s">
        <v>43</v>
      </c>
      <c r="M7" s="25" t="s">
        <v>44</v>
      </c>
      <c r="N7" s="25" t="s">
        <v>45</v>
      </c>
      <c r="O7" s="25" t="s">
        <v>43</v>
      </c>
      <c r="P7" s="25" t="s">
        <v>44</v>
      </c>
      <c r="Q7" s="25" t="s">
        <v>45</v>
      </c>
      <c r="R7" s="25" t="s">
        <v>43</v>
      </c>
      <c r="S7" s="25" t="s">
        <v>44</v>
      </c>
      <c r="T7" s="25" t="s">
        <v>45</v>
      </c>
      <c r="U7" s="25" t="s">
        <v>43</v>
      </c>
      <c r="V7" s="25" t="s">
        <v>44</v>
      </c>
      <c r="W7" s="25" t="s">
        <v>45</v>
      </c>
      <c r="X7" s="25" t="s">
        <v>43</v>
      </c>
      <c r="Y7" s="25" t="s">
        <v>44</v>
      </c>
      <c r="Z7" s="25" t="s">
        <v>45</v>
      </c>
      <c r="AA7" s="25" t="s">
        <v>43</v>
      </c>
      <c r="AB7" s="25" t="s">
        <v>44</v>
      </c>
      <c r="AC7" s="25" t="s">
        <v>45</v>
      </c>
      <c r="AD7" s="25" t="s">
        <v>43</v>
      </c>
      <c r="AE7" s="25" t="s">
        <v>44</v>
      </c>
      <c r="AF7" s="25" t="s">
        <v>45</v>
      </c>
      <c r="AG7" s="25" t="s">
        <v>43</v>
      </c>
      <c r="AH7" s="25" t="s">
        <v>44</v>
      </c>
      <c r="AI7" s="25" t="s">
        <v>45</v>
      </c>
      <c r="AJ7" s="25" t="s">
        <v>43</v>
      </c>
      <c r="AK7" s="25" t="s">
        <v>44</v>
      </c>
      <c r="AL7" s="25" t="s">
        <v>45</v>
      </c>
      <c r="AM7" s="25" t="s">
        <v>43</v>
      </c>
      <c r="AN7" s="25" t="s">
        <v>44</v>
      </c>
      <c r="AO7" s="25" t="s">
        <v>45</v>
      </c>
      <c r="AP7" s="25" t="s">
        <v>43</v>
      </c>
      <c r="AQ7" s="25" t="s">
        <v>44</v>
      </c>
      <c r="AR7" s="25" t="s">
        <v>45</v>
      </c>
      <c r="AS7" s="25" t="s">
        <v>43</v>
      </c>
      <c r="AT7" s="25" t="s">
        <v>44</v>
      </c>
      <c r="AU7" s="25" t="s">
        <v>45</v>
      </c>
      <c r="AV7" s="76" t="s">
        <v>43</v>
      </c>
      <c r="AW7" s="76" t="s">
        <v>44</v>
      </c>
      <c r="AX7" s="76" t="s">
        <v>45</v>
      </c>
      <c r="AY7" s="76" t="s">
        <v>43</v>
      </c>
      <c r="AZ7" s="76" t="s">
        <v>44</v>
      </c>
      <c r="BA7" s="76" t="s">
        <v>45</v>
      </c>
      <c r="BB7" s="25" t="s">
        <v>43</v>
      </c>
      <c r="BC7" s="25" t="s">
        <v>44</v>
      </c>
      <c r="BD7" s="25" t="s">
        <v>45</v>
      </c>
      <c r="BE7" s="25" t="s">
        <v>43</v>
      </c>
      <c r="BF7" s="25" t="s">
        <v>44</v>
      </c>
      <c r="BG7" s="25" t="s">
        <v>45</v>
      </c>
      <c r="BH7" s="25" t="s">
        <v>43</v>
      </c>
      <c r="BI7" s="25" t="s">
        <v>44</v>
      </c>
      <c r="BJ7" s="25" t="s">
        <v>45</v>
      </c>
      <c r="BK7" s="25" t="s">
        <v>43</v>
      </c>
      <c r="BL7" s="25" t="s">
        <v>44</v>
      </c>
      <c r="BM7" s="25" t="s">
        <v>45</v>
      </c>
      <c r="BN7" s="25" t="s">
        <v>43</v>
      </c>
      <c r="BO7" s="25" t="s">
        <v>44</v>
      </c>
      <c r="BP7" s="25" t="s">
        <v>45</v>
      </c>
      <c r="BQ7" s="25" t="s">
        <v>43</v>
      </c>
      <c r="BR7" s="25" t="s">
        <v>44</v>
      </c>
      <c r="BS7" s="25" t="s">
        <v>45</v>
      </c>
      <c r="BT7" s="25" t="s">
        <v>43</v>
      </c>
      <c r="BU7" s="25" t="s">
        <v>44</v>
      </c>
      <c r="BV7" s="25" t="s">
        <v>45</v>
      </c>
    </row>
    <row r="8" spans="1:74">
      <c r="A8" s="16" t="s">
        <v>168</v>
      </c>
      <c r="B8" s="16" t="s">
        <v>34</v>
      </c>
      <c r="C8" s="32">
        <v>99.41054170626002</v>
      </c>
      <c r="D8" s="32">
        <v>31.935496033844291</v>
      </c>
      <c r="E8" s="32">
        <v>98.551603388308877</v>
      </c>
      <c r="F8" s="26">
        <v>99.41054170626002</v>
      </c>
      <c r="G8" s="26">
        <v>31.935496033844291</v>
      </c>
      <c r="H8" s="26">
        <v>98.551603388308877</v>
      </c>
      <c r="I8" s="26">
        <v>99.026545616122434</v>
      </c>
      <c r="J8" s="26">
        <v>29.050218679239432</v>
      </c>
      <c r="K8" s="26">
        <v>97.563132645919055</v>
      </c>
      <c r="L8" s="26">
        <v>98.859110542017135</v>
      </c>
      <c r="M8" s="26">
        <v>30.183227625088087</v>
      </c>
      <c r="N8" s="26">
        <v>96.868865436002835</v>
      </c>
      <c r="O8" s="26">
        <v>98.677838387401522</v>
      </c>
      <c r="P8" s="26">
        <v>30.183103453884684</v>
      </c>
      <c r="Q8" s="26">
        <v>96.771200165388422</v>
      </c>
      <c r="R8" s="26">
        <v>100</v>
      </c>
      <c r="S8" s="26">
        <v>100</v>
      </c>
      <c r="T8" s="26">
        <v>100</v>
      </c>
      <c r="U8" s="27">
        <v>99.71366159284895</v>
      </c>
      <c r="V8" s="26">
        <v>19.022530492101019</v>
      </c>
      <c r="W8" s="26">
        <v>99.204317434539689</v>
      </c>
      <c r="X8" s="26">
        <v>99.728634240858852</v>
      </c>
      <c r="Y8" s="26">
        <v>19.022908693015278</v>
      </c>
      <c r="Z8" s="26">
        <v>99.198796783938832</v>
      </c>
      <c r="AA8" s="26">
        <v>99.793641905096948</v>
      </c>
      <c r="AB8" s="26">
        <v>49.287567229807571</v>
      </c>
      <c r="AC8" s="26">
        <v>99.578135938641736</v>
      </c>
      <c r="AD8" s="26">
        <v>99.79347511094187</v>
      </c>
      <c r="AE8" s="26">
        <v>49.287567229807571</v>
      </c>
      <c r="AF8" s="26">
        <v>99.57779641245196</v>
      </c>
      <c r="AG8" s="26">
        <v>99.771535055937633</v>
      </c>
      <c r="AH8" s="26">
        <v>49.756669608366948</v>
      </c>
      <c r="AI8" s="26">
        <v>99.530214141502</v>
      </c>
      <c r="AJ8" s="26">
        <v>99.773001024575805</v>
      </c>
      <c r="AK8" s="26">
        <v>49.75657011583332</v>
      </c>
      <c r="AL8" s="26">
        <v>99.533568139570164</v>
      </c>
      <c r="AM8" s="26">
        <v>99.930951090335654</v>
      </c>
      <c r="AN8" s="26">
        <v>30.513918629550325</v>
      </c>
      <c r="AO8" s="26">
        <v>99.876518008370141</v>
      </c>
      <c r="AP8" s="26">
        <v>100</v>
      </c>
      <c r="AQ8" s="26" t="s">
        <v>258</v>
      </c>
      <c r="AR8" s="26">
        <v>100</v>
      </c>
      <c r="AS8" s="26" t="s">
        <v>258</v>
      </c>
      <c r="AT8" s="26" t="s">
        <v>258</v>
      </c>
      <c r="AU8" s="26">
        <v>93.399202407779754</v>
      </c>
      <c r="AV8" s="26" t="s">
        <v>258</v>
      </c>
      <c r="AW8" s="26" t="s">
        <v>258</v>
      </c>
      <c r="AX8" s="26">
        <v>100</v>
      </c>
      <c r="AY8" s="26">
        <v>97.916507293334945</v>
      </c>
      <c r="AZ8" s="26">
        <v>20.412075788377091</v>
      </c>
      <c r="BA8" s="26">
        <v>92.966754635943943</v>
      </c>
      <c r="BB8" s="26">
        <v>100</v>
      </c>
      <c r="BC8" s="26">
        <v>14.342199856218549</v>
      </c>
      <c r="BD8" s="26">
        <v>99.984035408566086</v>
      </c>
      <c r="BE8" s="26" t="s">
        <v>258</v>
      </c>
      <c r="BF8" s="26" t="s">
        <v>258</v>
      </c>
      <c r="BG8" s="26" t="s">
        <v>258</v>
      </c>
      <c r="BH8" s="26" t="s">
        <v>258</v>
      </c>
      <c r="BI8" s="26" t="s">
        <v>258</v>
      </c>
      <c r="BJ8" s="26" t="s">
        <v>258</v>
      </c>
      <c r="BK8" s="26" t="s">
        <v>258</v>
      </c>
      <c r="BL8" s="26" t="s">
        <v>258</v>
      </c>
      <c r="BM8" s="26" t="s">
        <v>258</v>
      </c>
      <c r="BN8" s="26" t="s">
        <v>258</v>
      </c>
      <c r="BO8" s="26" t="s">
        <v>258</v>
      </c>
      <c r="BP8" s="26" t="s">
        <v>258</v>
      </c>
      <c r="BQ8" s="26" t="s">
        <v>258</v>
      </c>
      <c r="BR8" s="26" t="s">
        <v>258</v>
      </c>
      <c r="BS8" s="26" t="s">
        <v>258</v>
      </c>
      <c r="BT8" s="26" t="s">
        <v>258</v>
      </c>
      <c r="BU8" s="26" t="s">
        <v>258</v>
      </c>
      <c r="BV8" s="26" t="s">
        <v>258</v>
      </c>
    </row>
    <row r="9" spans="1:74">
      <c r="A9" s="6" t="s">
        <v>169</v>
      </c>
      <c r="B9" s="6" t="s">
        <v>35</v>
      </c>
      <c r="C9" s="32">
        <v>99.357452542174357</v>
      </c>
      <c r="D9" s="32">
        <v>40.168865011956044</v>
      </c>
      <c r="E9" s="32">
        <v>98.622179363835841</v>
      </c>
      <c r="F9" s="26">
        <v>99.357452542174357</v>
      </c>
      <c r="G9" s="26">
        <v>40.168865011956044</v>
      </c>
      <c r="H9" s="26">
        <v>98.622179363835841</v>
      </c>
      <c r="I9" s="26">
        <v>99.191542987388473</v>
      </c>
      <c r="J9" s="26">
        <v>37.062637841108433</v>
      </c>
      <c r="K9" s="26">
        <v>98.19399037434836</v>
      </c>
      <c r="L9" s="26">
        <v>99.096934707214942</v>
      </c>
      <c r="M9" s="26">
        <v>38.331667618503715</v>
      </c>
      <c r="N9" s="26">
        <v>97.867720856348612</v>
      </c>
      <c r="O9" s="26">
        <v>99.090189456064067</v>
      </c>
      <c r="P9" s="26">
        <v>38.33373744858882</v>
      </c>
      <c r="Q9" s="26">
        <v>98.01023767262916</v>
      </c>
      <c r="R9" s="26">
        <v>100</v>
      </c>
      <c r="S9" s="26" t="s">
        <v>258</v>
      </c>
      <c r="T9" s="26">
        <v>100</v>
      </c>
      <c r="U9" s="27">
        <v>99.810272787475313</v>
      </c>
      <c r="V9" s="26">
        <v>15.762900793390596</v>
      </c>
      <c r="W9" s="26">
        <v>99.290176693012171</v>
      </c>
      <c r="X9" s="26">
        <v>99.742728493926236</v>
      </c>
      <c r="Y9" s="26">
        <v>15.765549780394714</v>
      </c>
      <c r="Z9" s="26">
        <v>99.240878385464512</v>
      </c>
      <c r="AA9" s="26">
        <v>99.514892053027609</v>
      </c>
      <c r="AB9" s="26">
        <v>48.975153707474917</v>
      </c>
      <c r="AC9" s="26">
        <v>99.083696040409933</v>
      </c>
      <c r="AD9" s="26">
        <v>99.507536834818168</v>
      </c>
      <c r="AE9" s="26">
        <v>48.975153707474917</v>
      </c>
      <c r="AF9" s="26">
        <v>99.069923332436133</v>
      </c>
      <c r="AG9" s="26">
        <v>99.408111172283526</v>
      </c>
      <c r="AH9" s="26">
        <v>52.363095708007677</v>
      </c>
      <c r="AI9" s="26">
        <v>98.945858807058286</v>
      </c>
      <c r="AJ9" s="26">
        <v>99.402880811387107</v>
      </c>
      <c r="AK9" s="26">
        <v>52.363185626458716</v>
      </c>
      <c r="AL9" s="26">
        <v>98.946294175718549</v>
      </c>
      <c r="AM9" s="26">
        <v>99.941088561002474</v>
      </c>
      <c r="AN9" s="26">
        <v>13.179167323410867</v>
      </c>
      <c r="AO9" s="26">
        <v>99.598719014278615</v>
      </c>
      <c r="AP9" s="26">
        <v>100</v>
      </c>
      <c r="AQ9" s="26" t="s">
        <v>258</v>
      </c>
      <c r="AR9" s="26">
        <v>100</v>
      </c>
      <c r="AS9" s="26" t="s">
        <v>258</v>
      </c>
      <c r="AT9" s="26" t="s">
        <v>258</v>
      </c>
      <c r="AU9" s="26">
        <v>95.717407656623593</v>
      </c>
      <c r="AV9" s="26" t="s">
        <v>258</v>
      </c>
      <c r="AW9" s="26" t="s">
        <v>258</v>
      </c>
      <c r="AX9" s="26">
        <v>100</v>
      </c>
      <c r="AY9" s="26">
        <v>98.463173785076577</v>
      </c>
      <c r="AZ9" s="26">
        <v>26.937563624024431</v>
      </c>
      <c r="BA9" s="26">
        <v>95.457008837971472</v>
      </c>
      <c r="BB9" s="26">
        <v>100</v>
      </c>
      <c r="BC9" s="26">
        <v>0</v>
      </c>
      <c r="BD9" s="13">
        <v>99.999012663960514</v>
      </c>
      <c r="BE9" s="13" t="s">
        <v>258</v>
      </c>
      <c r="BF9" s="13" t="s">
        <v>258</v>
      </c>
      <c r="BG9" s="13" t="s">
        <v>258</v>
      </c>
      <c r="BH9" s="26" t="s">
        <v>258</v>
      </c>
      <c r="BI9" s="26">
        <v>0</v>
      </c>
      <c r="BJ9" s="26">
        <v>0</v>
      </c>
      <c r="BK9" s="26" t="s">
        <v>258</v>
      </c>
      <c r="BL9" s="26" t="s">
        <v>258</v>
      </c>
      <c r="BM9" s="26" t="s">
        <v>258</v>
      </c>
      <c r="BN9" s="26" t="s">
        <v>258</v>
      </c>
      <c r="BO9" s="26">
        <v>0</v>
      </c>
      <c r="BP9" s="26">
        <v>0</v>
      </c>
      <c r="BQ9" s="26" t="s">
        <v>258</v>
      </c>
      <c r="BR9" s="26" t="s">
        <v>258</v>
      </c>
      <c r="BS9" s="26" t="s">
        <v>258</v>
      </c>
      <c r="BT9" s="26" t="s">
        <v>258</v>
      </c>
      <c r="BU9" s="26" t="s">
        <v>258</v>
      </c>
      <c r="BV9" s="26" t="s">
        <v>258</v>
      </c>
    </row>
    <row r="10" spans="1:74">
      <c r="A10" s="6" t="s">
        <v>170</v>
      </c>
      <c r="B10" s="6" t="s">
        <v>41</v>
      </c>
      <c r="C10" s="32">
        <v>99.439235814174253</v>
      </c>
      <c r="D10" s="32">
        <v>53.217324416815806</v>
      </c>
      <c r="E10" s="32">
        <v>98.94023530681369</v>
      </c>
      <c r="F10" s="26">
        <v>99.439235814174253</v>
      </c>
      <c r="G10" s="26">
        <v>53.217324416815806</v>
      </c>
      <c r="H10" s="26">
        <v>98.94023530681369</v>
      </c>
      <c r="I10" s="26">
        <v>99.274924172789696</v>
      </c>
      <c r="J10" s="26">
        <v>51.097326742025885</v>
      </c>
      <c r="K10" s="26">
        <v>98.585033525297234</v>
      </c>
      <c r="L10" s="26">
        <v>99.152674280600039</v>
      </c>
      <c r="M10" s="26">
        <v>51.27266677757445</v>
      </c>
      <c r="N10" s="26">
        <v>98.237238106446384</v>
      </c>
      <c r="O10" s="26">
        <v>99.15269736035664</v>
      </c>
      <c r="P10" s="26">
        <v>51.285578459733372</v>
      </c>
      <c r="Q10" s="26">
        <v>98.389531844102635</v>
      </c>
      <c r="R10" s="26">
        <v>100</v>
      </c>
      <c r="S10" s="26" t="s">
        <v>258</v>
      </c>
      <c r="T10" s="26">
        <v>100</v>
      </c>
      <c r="U10" s="27">
        <v>99.419911792989865</v>
      </c>
      <c r="V10" s="26">
        <v>39.127686472819221</v>
      </c>
      <c r="W10" s="26">
        <v>99.001117431269194</v>
      </c>
      <c r="X10" s="26">
        <v>100.34817804205684</v>
      </c>
      <c r="Y10" s="26">
        <v>57.834973504920519</v>
      </c>
      <c r="Z10" s="26">
        <v>100.29299782364124</v>
      </c>
      <c r="AA10" s="26">
        <v>99.557482858031378</v>
      </c>
      <c r="AB10" s="26">
        <v>59.191826813155082</v>
      </c>
      <c r="AC10" s="26">
        <v>99.233703309496306</v>
      </c>
      <c r="AD10" s="26">
        <v>99.544474988844257</v>
      </c>
      <c r="AE10" s="26">
        <v>59.191826813155082</v>
      </c>
      <c r="AF10" s="26">
        <v>99.211363830973781</v>
      </c>
      <c r="AG10" s="26">
        <v>99.566665135045028</v>
      </c>
      <c r="AH10" s="26">
        <v>58.90434568509172</v>
      </c>
      <c r="AI10" s="26">
        <v>99.166993172301318</v>
      </c>
      <c r="AJ10" s="26">
        <v>99.566628568327729</v>
      </c>
      <c r="AK10" s="26">
        <v>58.900103085369068</v>
      </c>
      <c r="AL10" s="26">
        <v>99.186668631808701</v>
      </c>
      <c r="AM10" s="26">
        <v>99.416002656946318</v>
      </c>
      <c r="AN10" s="26">
        <v>90.038809831824068</v>
      </c>
      <c r="AO10" s="26">
        <v>99.411072089592139</v>
      </c>
      <c r="AP10" s="26">
        <v>100</v>
      </c>
      <c r="AQ10" s="26" t="s">
        <v>258</v>
      </c>
      <c r="AR10" s="26">
        <v>100</v>
      </c>
      <c r="AS10" s="26" t="s">
        <v>258</v>
      </c>
      <c r="AT10" s="26" t="s">
        <v>258</v>
      </c>
      <c r="AU10" s="26">
        <v>97.302142850020445</v>
      </c>
      <c r="AV10" s="26" t="s">
        <v>258</v>
      </c>
      <c r="AW10" s="26" t="s">
        <v>258</v>
      </c>
      <c r="AX10" s="26">
        <v>100</v>
      </c>
      <c r="AY10" s="26">
        <v>98.727816722653671</v>
      </c>
      <c r="AZ10" s="26">
        <v>40.83798017348203</v>
      </c>
      <c r="BA10" s="26">
        <v>97.156890148943816</v>
      </c>
      <c r="BB10" s="26">
        <v>100</v>
      </c>
      <c r="BC10" s="26" t="s">
        <v>258</v>
      </c>
      <c r="BD10" s="13">
        <v>100</v>
      </c>
      <c r="BE10" s="13" t="s">
        <v>258</v>
      </c>
      <c r="BF10" s="13" t="s">
        <v>258</v>
      </c>
      <c r="BG10" s="13" t="s">
        <v>258</v>
      </c>
      <c r="BH10" s="26" t="s">
        <v>258</v>
      </c>
      <c r="BI10" s="26" t="s">
        <v>258</v>
      </c>
      <c r="BJ10" s="26" t="s">
        <v>258</v>
      </c>
      <c r="BK10" s="26" t="s">
        <v>258</v>
      </c>
      <c r="BL10" s="26" t="s">
        <v>258</v>
      </c>
      <c r="BM10" s="26" t="s">
        <v>258</v>
      </c>
      <c r="BN10" s="26" t="s">
        <v>258</v>
      </c>
      <c r="BO10" s="26" t="s">
        <v>258</v>
      </c>
      <c r="BP10" s="26" t="s">
        <v>258</v>
      </c>
      <c r="BQ10" s="26" t="s">
        <v>258</v>
      </c>
      <c r="BR10" s="26" t="s">
        <v>258</v>
      </c>
      <c r="BS10" s="26" t="s">
        <v>258</v>
      </c>
      <c r="BT10" s="26" t="s">
        <v>258</v>
      </c>
      <c r="BU10" s="26" t="s">
        <v>258</v>
      </c>
      <c r="BV10" s="26" t="s">
        <v>258</v>
      </c>
    </row>
    <row r="11" spans="1:74">
      <c r="A11" s="6" t="s">
        <v>171</v>
      </c>
      <c r="B11" s="6" t="s">
        <v>37</v>
      </c>
      <c r="C11" s="32">
        <v>99.346118381545949</v>
      </c>
      <c r="D11" s="32">
        <v>31.980854045979829</v>
      </c>
      <c r="E11" s="32">
        <v>98.004162624179443</v>
      </c>
      <c r="F11" s="26">
        <v>99.346118381545949</v>
      </c>
      <c r="G11" s="26">
        <v>31.980854045979829</v>
      </c>
      <c r="H11" s="26">
        <v>98.004162624179443</v>
      </c>
      <c r="I11" s="26">
        <v>99.200139655186575</v>
      </c>
      <c r="J11" s="26">
        <v>30.31376189022712</v>
      </c>
      <c r="K11" s="26">
        <v>97.674145422366038</v>
      </c>
      <c r="L11" s="26">
        <v>99.181268350568388</v>
      </c>
      <c r="M11" s="26">
        <v>30.249983851172406</v>
      </c>
      <c r="N11" s="26">
        <v>97.663589947804823</v>
      </c>
      <c r="O11" s="26">
        <v>99.076766274858429</v>
      </c>
      <c r="P11" s="26">
        <v>30.248509943742434</v>
      </c>
      <c r="Q11" s="26">
        <v>97.432836608787454</v>
      </c>
      <c r="R11" s="26">
        <v>100</v>
      </c>
      <c r="S11" s="26" t="s">
        <v>258</v>
      </c>
      <c r="T11" s="26">
        <v>100</v>
      </c>
      <c r="U11" s="27">
        <v>99.28349175726639</v>
      </c>
      <c r="V11" s="26">
        <v>26.256487298552305</v>
      </c>
      <c r="W11" s="26">
        <v>97.535454153154106</v>
      </c>
      <c r="X11" s="26">
        <v>100.48853865638223</v>
      </c>
      <c r="Y11" s="26">
        <v>53.820412716118241</v>
      </c>
      <c r="Z11" s="26">
        <v>100.37171697992693</v>
      </c>
      <c r="AA11" s="26">
        <v>99.497841412919172</v>
      </c>
      <c r="AB11" s="26">
        <v>35.435906490861385</v>
      </c>
      <c r="AC11" s="26">
        <v>98.316255187395711</v>
      </c>
      <c r="AD11" s="26">
        <v>99.49403119142579</v>
      </c>
      <c r="AE11" s="26">
        <v>35.435906490861385</v>
      </c>
      <c r="AF11" s="26">
        <v>98.30371685688884</v>
      </c>
      <c r="AG11" s="26">
        <v>99.501483487396243</v>
      </c>
      <c r="AH11" s="26">
        <v>35.435746226396674</v>
      </c>
      <c r="AI11" s="26">
        <v>98.246857024201844</v>
      </c>
      <c r="AJ11" s="26">
        <v>99.501382968025425</v>
      </c>
      <c r="AK11" s="26">
        <v>35.43585831915351</v>
      </c>
      <c r="AL11" s="26">
        <v>98.246731001228454</v>
      </c>
      <c r="AM11" s="26">
        <v>99.430189296664366</v>
      </c>
      <c r="AN11" s="26">
        <v>35.437605872388481</v>
      </c>
      <c r="AO11" s="26">
        <v>98.799978646515314</v>
      </c>
      <c r="AP11" s="26">
        <v>100</v>
      </c>
      <c r="AQ11" s="26" t="s">
        <v>258</v>
      </c>
      <c r="AR11" s="26">
        <v>100</v>
      </c>
      <c r="AS11" s="26" t="s">
        <v>258</v>
      </c>
      <c r="AT11" s="26" t="s">
        <v>258</v>
      </c>
      <c r="AU11" s="26">
        <v>91.958992000852433</v>
      </c>
      <c r="AV11" s="26" t="s">
        <v>258</v>
      </c>
      <c r="AW11" s="26" t="s">
        <v>258</v>
      </c>
      <c r="AX11" s="26">
        <v>100</v>
      </c>
      <c r="AY11" s="26">
        <v>97.112699003817156</v>
      </c>
      <c r="AZ11" s="26">
        <v>18.973538278313299</v>
      </c>
      <c r="BA11" s="26">
        <v>91.4472139694156</v>
      </c>
      <c r="BB11" s="26">
        <v>100</v>
      </c>
      <c r="BC11" s="26">
        <v>28.235294117647058</v>
      </c>
      <c r="BD11" s="13">
        <v>99.995983845842886</v>
      </c>
      <c r="BE11" s="13" t="s">
        <v>258</v>
      </c>
      <c r="BF11" s="13" t="s">
        <v>258</v>
      </c>
      <c r="BG11" s="13" t="s">
        <v>258</v>
      </c>
      <c r="BH11" s="26" t="s">
        <v>258</v>
      </c>
      <c r="BI11" s="26" t="s">
        <v>258</v>
      </c>
      <c r="BJ11" s="26" t="s">
        <v>258</v>
      </c>
      <c r="BK11" s="26" t="s">
        <v>258</v>
      </c>
      <c r="BL11" s="26" t="s">
        <v>258</v>
      </c>
      <c r="BM11" s="26" t="s">
        <v>258</v>
      </c>
      <c r="BN11" s="26" t="s">
        <v>258</v>
      </c>
      <c r="BO11" s="26" t="s">
        <v>258</v>
      </c>
      <c r="BP11" s="26" t="s">
        <v>258</v>
      </c>
      <c r="BQ11" s="26" t="s">
        <v>258</v>
      </c>
      <c r="BR11" s="26" t="s">
        <v>258</v>
      </c>
      <c r="BS11" s="26" t="s">
        <v>258</v>
      </c>
      <c r="BT11" s="26" t="s">
        <v>258</v>
      </c>
      <c r="BU11" s="26" t="s">
        <v>258</v>
      </c>
      <c r="BV11" s="26" t="s">
        <v>258</v>
      </c>
    </row>
    <row r="12" spans="1:74">
      <c r="A12" s="6" t="s">
        <v>172</v>
      </c>
      <c r="B12" s="6" t="s">
        <v>6</v>
      </c>
      <c r="C12" s="32">
        <v>99.367773819998618</v>
      </c>
      <c r="D12" s="32">
        <v>33.348524660238112</v>
      </c>
      <c r="E12" s="32">
        <v>98.061951125202853</v>
      </c>
      <c r="F12" s="26">
        <v>99.367773819998618</v>
      </c>
      <c r="G12" s="26">
        <v>33.348524660238112</v>
      </c>
      <c r="H12" s="26">
        <v>98.061951125202853</v>
      </c>
      <c r="I12" s="26">
        <v>99.27182485577336</v>
      </c>
      <c r="J12" s="26">
        <v>37.358504548233505</v>
      </c>
      <c r="K12" s="26">
        <v>98.108538080038628</v>
      </c>
      <c r="L12" s="26">
        <v>99.161731821603951</v>
      </c>
      <c r="M12" s="26">
        <v>37.25888324873096</v>
      </c>
      <c r="N12" s="26">
        <v>97.821092092389222</v>
      </c>
      <c r="O12" s="26">
        <v>99.161880916760722</v>
      </c>
      <c r="P12" s="26">
        <v>37.258870694816856</v>
      </c>
      <c r="Q12" s="26">
        <v>97.821336392273892</v>
      </c>
      <c r="R12" s="26">
        <v>100</v>
      </c>
      <c r="S12" s="26" t="s">
        <v>258</v>
      </c>
      <c r="T12" s="26">
        <v>100</v>
      </c>
      <c r="U12" s="27">
        <v>99.415663588253608</v>
      </c>
      <c r="V12" s="26">
        <v>40.821087007231164</v>
      </c>
      <c r="W12" s="26">
        <v>98.612279360733794</v>
      </c>
      <c r="X12" s="26">
        <v>99.989790927926876</v>
      </c>
      <c r="Y12" s="26">
        <v>53.846153846153847</v>
      </c>
      <c r="Z12" s="26">
        <v>99.987458059849359</v>
      </c>
      <c r="AA12" s="26">
        <v>99.45655677809043</v>
      </c>
      <c r="AB12" s="26">
        <v>28.977893781508151</v>
      </c>
      <c r="AC12" s="26">
        <v>97.878776104501952</v>
      </c>
      <c r="AD12" s="26">
        <v>99.45574122062915</v>
      </c>
      <c r="AE12" s="26">
        <v>28.977893781508151</v>
      </c>
      <c r="AF12" s="26">
        <v>97.875664105593913</v>
      </c>
      <c r="AG12" s="26">
        <v>99.455529101416232</v>
      </c>
      <c r="AH12" s="26">
        <v>28.978455037295515</v>
      </c>
      <c r="AI12" s="26">
        <v>97.852324018229197</v>
      </c>
      <c r="AJ12" s="26">
        <v>99.455177529680483</v>
      </c>
      <c r="AK12" s="26">
        <v>28.977394740232782</v>
      </c>
      <c r="AL12" s="26">
        <v>97.851949671811624</v>
      </c>
      <c r="AM12" s="26">
        <v>99.45826030469793</v>
      </c>
      <c r="AN12" s="26">
        <v>28.977882757139788</v>
      </c>
      <c r="AO12" s="26">
        <v>98.025121519647811</v>
      </c>
      <c r="AP12" s="26">
        <v>100</v>
      </c>
      <c r="AQ12" s="26" t="s">
        <v>258</v>
      </c>
      <c r="AR12" s="26">
        <v>100</v>
      </c>
      <c r="AS12" s="26" t="s">
        <v>258</v>
      </c>
      <c r="AT12" s="26" t="s">
        <v>258</v>
      </c>
      <c r="AU12" s="26">
        <v>95.918501000545746</v>
      </c>
      <c r="AV12" s="26" t="s">
        <v>258</v>
      </c>
      <c r="AW12" s="26" t="s">
        <v>258</v>
      </c>
      <c r="AX12" s="26">
        <v>100</v>
      </c>
      <c r="AY12" s="26">
        <v>98.209929425202958</v>
      </c>
      <c r="AZ12" s="26">
        <v>35.321969696969695</v>
      </c>
      <c r="BA12" s="26">
        <v>95.612655950565141</v>
      </c>
      <c r="BB12" s="26">
        <v>100</v>
      </c>
      <c r="BC12" s="26" t="s">
        <v>258</v>
      </c>
      <c r="BD12" s="13">
        <v>100</v>
      </c>
      <c r="BE12" s="13" t="s">
        <v>258</v>
      </c>
      <c r="BF12" s="13" t="s">
        <v>258</v>
      </c>
      <c r="BG12" s="13" t="s">
        <v>258</v>
      </c>
      <c r="BH12" s="26" t="s">
        <v>258</v>
      </c>
      <c r="BI12" s="26" t="s">
        <v>258</v>
      </c>
      <c r="BJ12" s="26" t="s">
        <v>258</v>
      </c>
      <c r="BK12" s="26" t="s">
        <v>258</v>
      </c>
      <c r="BL12" s="26" t="s">
        <v>258</v>
      </c>
      <c r="BM12" s="26" t="s">
        <v>258</v>
      </c>
      <c r="BN12" s="26" t="s">
        <v>258</v>
      </c>
      <c r="BO12" s="26" t="s">
        <v>258</v>
      </c>
      <c r="BP12" s="26" t="s">
        <v>258</v>
      </c>
      <c r="BQ12" s="26" t="s">
        <v>258</v>
      </c>
      <c r="BR12" s="26" t="s">
        <v>258</v>
      </c>
      <c r="BS12" s="26" t="s">
        <v>258</v>
      </c>
      <c r="BT12" s="26" t="s">
        <v>258</v>
      </c>
      <c r="BU12" s="26" t="s">
        <v>258</v>
      </c>
      <c r="BV12" s="26" t="s">
        <v>258</v>
      </c>
    </row>
    <row r="13" spans="1:74">
      <c r="A13" s="6" t="s">
        <v>173</v>
      </c>
      <c r="B13" s="6" t="s">
        <v>0</v>
      </c>
      <c r="C13" s="32">
        <v>99.578463059895626</v>
      </c>
      <c r="D13" s="32">
        <v>37.20780911780227</v>
      </c>
      <c r="E13" s="32">
        <v>98.873660195109437</v>
      </c>
      <c r="F13" s="26">
        <v>99.578463059895626</v>
      </c>
      <c r="G13" s="26">
        <v>37.20780911780227</v>
      </c>
      <c r="H13" s="26">
        <v>98.873660195109437</v>
      </c>
      <c r="I13" s="26">
        <v>99.465727915938089</v>
      </c>
      <c r="J13" s="26">
        <v>35.535528610293234</v>
      </c>
      <c r="K13" s="26">
        <v>98.568022148094784</v>
      </c>
      <c r="L13" s="26">
        <v>99.408086399042986</v>
      </c>
      <c r="M13" s="26">
        <v>36.026052299018183</v>
      </c>
      <c r="N13" s="26">
        <v>98.433478126989911</v>
      </c>
      <c r="O13" s="26">
        <v>99.37130538389043</v>
      </c>
      <c r="P13" s="26">
        <v>36.029612840981933</v>
      </c>
      <c r="Q13" s="26">
        <v>98.401617415693011</v>
      </c>
      <c r="R13" s="26">
        <v>100</v>
      </c>
      <c r="S13" s="26" t="s">
        <v>258</v>
      </c>
      <c r="T13" s="26">
        <v>100</v>
      </c>
      <c r="U13" s="27">
        <v>100.09850922180104</v>
      </c>
      <c r="V13" s="26">
        <v>25.941306755260246</v>
      </c>
      <c r="W13" s="26">
        <v>99.674332353611888</v>
      </c>
      <c r="X13" s="26">
        <v>100.09854890266033</v>
      </c>
      <c r="Y13" s="26">
        <v>25.93978264742562</v>
      </c>
      <c r="Z13" s="26">
        <v>99.709302688030604</v>
      </c>
      <c r="AA13" s="26">
        <v>99.713138502773973</v>
      </c>
      <c r="AB13" s="26">
        <v>41.259250773284457</v>
      </c>
      <c r="AC13" s="26">
        <v>99.241137667056037</v>
      </c>
      <c r="AD13" s="26">
        <v>99.706779945441241</v>
      </c>
      <c r="AE13" s="26">
        <v>41.259250773284457</v>
      </c>
      <c r="AF13" s="26">
        <v>99.224455573764928</v>
      </c>
      <c r="AG13" s="26">
        <v>99.648190881408937</v>
      </c>
      <c r="AH13" s="26">
        <v>41.10970450438753</v>
      </c>
      <c r="AI13" s="26">
        <v>99.098218455384739</v>
      </c>
      <c r="AJ13" s="26">
        <v>99.647400899321084</v>
      </c>
      <c r="AK13" s="26">
        <v>41.109380576916834</v>
      </c>
      <c r="AL13" s="26">
        <v>99.120591395223727</v>
      </c>
      <c r="AM13" s="26">
        <v>100.18056969601463</v>
      </c>
      <c r="AN13" s="26">
        <v>54.034810126582279</v>
      </c>
      <c r="AO13" s="26">
        <v>100.14046619237267</v>
      </c>
      <c r="AP13" s="26">
        <v>100</v>
      </c>
      <c r="AQ13" s="26" t="s">
        <v>258</v>
      </c>
      <c r="AR13" s="26">
        <v>100</v>
      </c>
      <c r="AS13" s="26" t="s">
        <v>258</v>
      </c>
      <c r="AT13" s="26" t="s">
        <v>258</v>
      </c>
      <c r="AU13" s="26">
        <v>94.801802850021744</v>
      </c>
      <c r="AV13" s="26" t="s">
        <v>258</v>
      </c>
      <c r="AW13" s="26" t="s">
        <v>258</v>
      </c>
      <c r="AX13" s="26">
        <v>100</v>
      </c>
      <c r="AY13" s="26">
        <v>97.839687698842624</v>
      </c>
      <c r="AZ13" s="26">
        <v>33.403897640246562</v>
      </c>
      <c r="BA13" s="26">
        <v>94.466535856534747</v>
      </c>
      <c r="BB13" s="26">
        <v>100</v>
      </c>
      <c r="BC13" s="26">
        <v>0</v>
      </c>
      <c r="BD13" s="13">
        <v>99.99828256801166</v>
      </c>
      <c r="BE13" s="13" t="s">
        <v>258</v>
      </c>
      <c r="BF13" s="13" t="s">
        <v>258</v>
      </c>
      <c r="BG13" s="13" t="s">
        <v>258</v>
      </c>
      <c r="BH13" s="26" t="s">
        <v>258</v>
      </c>
      <c r="BI13" s="26" t="s">
        <v>258</v>
      </c>
      <c r="BJ13" s="26" t="s">
        <v>258</v>
      </c>
      <c r="BK13" s="26" t="s">
        <v>258</v>
      </c>
      <c r="BL13" s="26" t="s">
        <v>258</v>
      </c>
      <c r="BM13" s="26" t="s">
        <v>258</v>
      </c>
      <c r="BN13" s="26" t="s">
        <v>258</v>
      </c>
      <c r="BO13" s="26" t="s">
        <v>258</v>
      </c>
      <c r="BP13" s="26" t="s">
        <v>258</v>
      </c>
      <c r="BQ13" s="26" t="s">
        <v>258</v>
      </c>
      <c r="BR13" s="26" t="s">
        <v>258</v>
      </c>
      <c r="BS13" s="26" t="s">
        <v>258</v>
      </c>
      <c r="BT13" s="26" t="s">
        <v>258</v>
      </c>
      <c r="BU13" s="26" t="s">
        <v>258</v>
      </c>
      <c r="BV13" s="26" t="s">
        <v>258</v>
      </c>
    </row>
    <row r="14" spans="1:74">
      <c r="A14" s="6" t="s">
        <v>174</v>
      </c>
      <c r="B14" s="6" t="s">
        <v>22</v>
      </c>
      <c r="C14" s="32">
        <v>98.855032553739136</v>
      </c>
      <c r="D14" s="32">
        <v>41.905614309876213</v>
      </c>
      <c r="E14" s="32">
        <v>98.07675775706565</v>
      </c>
      <c r="F14" s="26">
        <v>98.855032553739136</v>
      </c>
      <c r="G14" s="26">
        <v>41.905614309876213</v>
      </c>
      <c r="H14" s="26">
        <v>98.07675775706565</v>
      </c>
      <c r="I14" s="26">
        <v>97.967964038787727</v>
      </c>
      <c r="J14" s="26">
        <v>44.321000354330259</v>
      </c>
      <c r="K14" s="26">
        <v>97.021406610648555</v>
      </c>
      <c r="L14" s="26">
        <v>97.568867228362677</v>
      </c>
      <c r="M14" s="26">
        <v>43.730886850152906</v>
      </c>
      <c r="N14" s="26">
        <v>96.450493516393649</v>
      </c>
      <c r="O14" s="26">
        <v>97.568491994415425</v>
      </c>
      <c r="P14" s="26">
        <v>43.735270536213221</v>
      </c>
      <c r="Q14" s="26">
        <v>96.450089430449054</v>
      </c>
      <c r="R14" s="26">
        <v>100</v>
      </c>
      <c r="S14" s="26" t="s">
        <v>258</v>
      </c>
      <c r="T14" s="26">
        <v>100</v>
      </c>
      <c r="U14" s="27">
        <v>99.810841616230206</v>
      </c>
      <c r="V14" s="26">
        <v>63.764705882352942</v>
      </c>
      <c r="W14" s="26">
        <v>99.705005578641575</v>
      </c>
      <c r="X14" s="26">
        <v>99.810907935477303</v>
      </c>
      <c r="Y14" s="26">
        <v>63.812316715542529</v>
      </c>
      <c r="Z14" s="26">
        <v>99.70522806945047</v>
      </c>
      <c r="AA14" s="26">
        <v>99.55400018790435</v>
      </c>
      <c r="AB14" s="26">
        <v>40.115412274393556</v>
      </c>
      <c r="AC14" s="26">
        <v>98.922735369188999</v>
      </c>
      <c r="AD14" s="26">
        <v>99.501942566963791</v>
      </c>
      <c r="AE14" s="26">
        <v>40.115412274393556</v>
      </c>
      <c r="AF14" s="26">
        <v>98.798485214594947</v>
      </c>
      <c r="AG14" s="26">
        <v>99.501943621844575</v>
      </c>
      <c r="AH14" s="26">
        <v>40.117348279183815</v>
      </c>
      <c r="AI14" s="26">
        <v>98.798523270215824</v>
      </c>
      <c r="AJ14" s="26">
        <v>99.501900874635567</v>
      </c>
      <c r="AK14" s="26">
        <v>40.11596233169896</v>
      </c>
      <c r="AL14" s="26">
        <v>98.798450112655388</v>
      </c>
      <c r="AM14" s="26">
        <v>99.502066121546207</v>
      </c>
      <c r="AN14" s="26">
        <v>40.10852896071723</v>
      </c>
      <c r="AO14" s="26">
        <v>98.798489097944525</v>
      </c>
      <c r="AP14" s="26">
        <v>100</v>
      </c>
      <c r="AQ14" s="26" t="s">
        <v>258</v>
      </c>
      <c r="AR14" s="26">
        <v>100</v>
      </c>
      <c r="AS14" s="26" t="s">
        <v>258</v>
      </c>
      <c r="AT14" s="26" t="s">
        <v>258</v>
      </c>
      <c r="AU14" s="26">
        <v>94.315106333876486</v>
      </c>
      <c r="AV14" s="26" t="s">
        <v>258</v>
      </c>
      <c r="AW14" s="26" t="s">
        <v>258</v>
      </c>
      <c r="AX14" s="26">
        <v>100</v>
      </c>
      <c r="AY14" s="26">
        <v>97.89753897973597</v>
      </c>
      <c r="AZ14" s="26">
        <v>27.238555510806822</v>
      </c>
      <c r="BA14" s="26">
        <v>94.035862595195823</v>
      </c>
      <c r="BB14" s="26">
        <v>100</v>
      </c>
      <c r="BC14" s="26" t="s">
        <v>258</v>
      </c>
      <c r="BD14" s="13">
        <v>100</v>
      </c>
      <c r="BE14" s="13" t="s">
        <v>258</v>
      </c>
      <c r="BF14" s="13" t="s">
        <v>258</v>
      </c>
      <c r="BG14" s="13" t="s">
        <v>258</v>
      </c>
      <c r="BH14" s="26" t="s">
        <v>258</v>
      </c>
      <c r="BI14" s="26" t="s">
        <v>258</v>
      </c>
      <c r="BJ14" s="26" t="s">
        <v>258</v>
      </c>
      <c r="BK14" s="26" t="s">
        <v>258</v>
      </c>
      <c r="BL14" s="26" t="s">
        <v>258</v>
      </c>
      <c r="BM14" s="26" t="s">
        <v>258</v>
      </c>
      <c r="BN14" s="26" t="s">
        <v>258</v>
      </c>
      <c r="BO14" s="26" t="s">
        <v>258</v>
      </c>
      <c r="BP14" s="26" t="s">
        <v>258</v>
      </c>
      <c r="BQ14" s="26" t="s">
        <v>258</v>
      </c>
      <c r="BR14" s="26" t="s">
        <v>258</v>
      </c>
      <c r="BS14" s="26" t="s">
        <v>258</v>
      </c>
      <c r="BT14" s="26" t="s">
        <v>258</v>
      </c>
      <c r="BU14" s="26" t="s">
        <v>258</v>
      </c>
      <c r="BV14" s="26" t="s">
        <v>258</v>
      </c>
    </row>
    <row r="15" spans="1:74">
      <c r="A15" s="6" t="s">
        <v>175</v>
      </c>
      <c r="B15" s="6" t="s">
        <v>9</v>
      </c>
      <c r="C15" s="32">
        <v>99.672106297491496</v>
      </c>
      <c r="D15" s="32">
        <v>54.349675495527109</v>
      </c>
      <c r="E15" s="32">
        <v>99.449519611084796</v>
      </c>
      <c r="F15" s="26">
        <v>99.672106297491496</v>
      </c>
      <c r="G15" s="26">
        <v>54.349675495527109</v>
      </c>
      <c r="H15" s="26">
        <v>99.449519611084796</v>
      </c>
      <c r="I15" s="26">
        <v>99.483939942460481</v>
      </c>
      <c r="J15" s="26">
        <v>54.844871840365258</v>
      </c>
      <c r="K15" s="26">
        <v>99.171397619411024</v>
      </c>
      <c r="L15" s="26">
        <v>99.418006955649744</v>
      </c>
      <c r="M15" s="26">
        <v>57.392536608408129</v>
      </c>
      <c r="N15" s="26">
        <v>99.120739227259591</v>
      </c>
      <c r="O15" s="26">
        <v>99.418007130128743</v>
      </c>
      <c r="P15" s="26">
        <v>57.38964184628783</v>
      </c>
      <c r="Q15" s="26">
        <v>99.120738154919735</v>
      </c>
      <c r="R15" s="26">
        <v>100</v>
      </c>
      <c r="S15" s="26" t="s">
        <v>258</v>
      </c>
      <c r="T15" s="26">
        <v>100</v>
      </c>
      <c r="U15" s="27">
        <v>99.992203788250166</v>
      </c>
      <c r="V15" s="26">
        <v>33.318579174504812</v>
      </c>
      <c r="W15" s="26">
        <v>99.287986704098401</v>
      </c>
      <c r="X15" s="26">
        <v>99.99218711902374</v>
      </c>
      <c r="Y15" s="26">
        <v>33.318248670664104</v>
      </c>
      <c r="Z15" s="26">
        <v>99.684594450991838</v>
      </c>
      <c r="AA15" s="26">
        <v>99.882525950664004</v>
      </c>
      <c r="AB15" s="26">
        <v>52.791619256876054</v>
      </c>
      <c r="AC15" s="26">
        <v>99.762531257628041</v>
      </c>
      <c r="AD15" s="26">
        <v>99.88103667805683</v>
      </c>
      <c r="AE15" s="26">
        <v>52.791619256876054</v>
      </c>
      <c r="AF15" s="26">
        <v>99.759528525260492</v>
      </c>
      <c r="AG15" s="26">
        <v>99.864468431470513</v>
      </c>
      <c r="AH15" s="26">
        <v>51.431653706117672</v>
      </c>
      <c r="AI15" s="26">
        <v>99.729491852060079</v>
      </c>
      <c r="AJ15" s="26">
        <v>99.864471791384119</v>
      </c>
      <c r="AK15" s="26">
        <v>51.431137490725916</v>
      </c>
      <c r="AL15" s="26">
        <v>99.729492225227617</v>
      </c>
      <c r="AM15" s="26">
        <v>99.991006493544248</v>
      </c>
      <c r="AN15" s="26">
        <v>73.66901860166773</v>
      </c>
      <c r="AO15" s="26">
        <v>99.959229613935804</v>
      </c>
      <c r="AP15" s="26">
        <v>100</v>
      </c>
      <c r="AQ15" s="26" t="s">
        <v>258</v>
      </c>
      <c r="AR15" s="26">
        <v>100</v>
      </c>
      <c r="AS15" s="26" t="s">
        <v>258</v>
      </c>
      <c r="AT15" s="26" t="s">
        <v>258</v>
      </c>
      <c r="AU15" s="26">
        <v>98.392213708842419</v>
      </c>
      <c r="AV15" s="26" t="s">
        <v>258</v>
      </c>
      <c r="AW15" s="26" t="s">
        <v>258</v>
      </c>
      <c r="AX15" s="26">
        <v>100</v>
      </c>
      <c r="AY15" s="26">
        <v>99.087324245235891</v>
      </c>
      <c r="AZ15" s="26">
        <v>53.904092392668844</v>
      </c>
      <c r="BA15" s="26">
        <v>98.298554955097103</v>
      </c>
      <c r="BB15" s="26">
        <v>100</v>
      </c>
      <c r="BC15" s="26">
        <v>0</v>
      </c>
      <c r="BD15" s="13">
        <v>99.999203015334558</v>
      </c>
      <c r="BE15" s="13" t="s">
        <v>258</v>
      </c>
      <c r="BF15" s="13" t="s">
        <v>258</v>
      </c>
      <c r="BG15" s="13" t="s">
        <v>258</v>
      </c>
      <c r="BH15" s="26" t="s">
        <v>258</v>
      </c>
      <c r="BI15" s="26" t="s">
        <v>258</v>
      </c>
      <c r="BJ15" s="26" t="s">
        <v>258</v>
      </c>
      <c r="BK15" s="26" t="s">
        <v>258</v>
      </c>
      <c r="BL15" s="26" t="s">
        <v>258</v>
      </c>
      <c r="BM15" s="26" t="s">
        <v>258</v>
      </c>
      <c r="BN15" s="26" t="s">
        <v>258</v>
      </c>
      <c r="BO15" s="26" t="s">
        <v>258</v>
      </c>
      <c r="BP15" s="26" t="s">
        <v>258</v>
      </c>
      <c r="BQ15" s="26" t="s">
        <v>258</v>
      </c>
      <c r="BR15" s="26" t="s">
        <v>258</v>
      </c>
      <c r="BS15" s="26" t="s">
        <v>258</v>
      </c>
      <c r="BT15" s="26" t="s">
        <v>258</v>
      </c>
      <c r="BU15" s="26" t="s">
        <v>258</v>
      </c>
      <c r="BV15" s="26" t="s">
        <v>258</v>
      </c>
    </row>
    <row r="16" spans="1:74">
      <c r="A16" s="6" t="s">
        <v>176</v>
      </c>
      <c r="B16" s="6" t="s">
        <v>5</v>
      </c>
      <c r="C16" s="32">
        <v>99.472880325828669</v>
      </c>
      <c r="D16" s="32">
        <v>41.793284561995875</v>
      </c>
      <c r="E16" s="32">
        <v>98.560662652821435</v>
      </c>
      <c r="F16" s="26">
        <v>99.472880325828669</v>
      </c>
      <c r="G16" s="26">
        <v>41.793284561995875</v>
      </c>
      <c r="H16" s="26">
        <v>98.560662652821435</v>
      </c>
      <c r="I16" s="26">
        <v>99.262627275348876</v>
      </c>
      <c r="J16" s="26">
        <v>44.845138670487238</v>
      </c>
      <c r="K16" s="26">
        <v>98.313710977361509</v>
      </c>
      <c r="L16" s="26">
        <v>99.166898898487815</v>
      </c>
      <c r="M16" s="26">
        <v>45.969819654030182</v>
      </c>
      <c r="N16" s="26">
        <v>98.127628977170588</v>
      </c>
      <c r="O16" s="26">
        <v>99.166357065594809</v>
      </c>
      <c r="P16" s="26">
        <v>45.99144508092153</v>
      </c>
      <c r="Q16" s="26">
        <v>98.12766739234479</v>
      </c>
      <c r="R16" s="26">
        <v>100</v>
      </c>
      <c r="S16" s="26" t="s">
        <v>258</v>
      </c>
      <c r="T16" s="26">
        <v>100</v>
      </c>
      <c r="U16" s="27">
        <v>99.541910378382028</v>
      </c>
      <c r="V16" s="26">
        <v>15.395840933965706</v>
      </c>
      <c r="W16" s="26">
        <v>98.444251965506083</v>
      </c>
      <c r="X16" s="26">
        <v>99.97335969613404</v>
      </c>
      <c r="Y16" s="26">
        <v>12.984054669703873</v>
      </c>
      <c r="Z16" s="26">
        <v>99.893951933193875</v>
      </c>
      <c r="AA16" s="26">
        <v>99.650124259692475</v>
      </c>
      <c r="AB16" s="26">
        <v>39.309947509921905</v>
      </c>
      <c r="AC16" s="26">
        <v>98.68664396618108</v>
      </c>
      <c r="AD16" s="26">
        <v>99.634087998772898</v>
      </c>
      <c r="AE16" s="26">
        <v>39.309947509921905</v>
      </c>
      <c r="AF16" s="26">
        <v>98.627451901959816</v>
      </c>
      <c r="AG16" s="26">
        <v>99.559899387710573</v>
      </c>
      <c r="AH16" s="26">
        <v>39.311422182742675</v>
      </c>
      <c r="AI16" s="26">
        <v>98.354711302444656</v>
      </c>
      <c r="AJ16" s="26">
        <v>99.559861605366976</v>
      </c>
      <c r="AK16" s="26">
        <v>39.308888546730309</v>
      </c>
      <c r="AL16" s="26">
        <v>98.354612562848786</v>
      </c>
      <c r="AM16" s="26">
        <v>100</v>
      </c>
      <c r="AN16" s="26" t="s">
        <v>258</v>
      </c>
      <c r="AO16" s="26">
        <v>100</v>
      </c>
      <c r="AP16" s="26">
        <v>100</v>
      </c>
      <c r="AQ16" s="26" t="s">
        <v>258</v>
      </c>
      <c r="AR16" s="26">
        <v>100</v>
      </c>
      <c r="AS16" s="26" t="s">
        <v>258</v>
      </c>
      <c r="AT16" s="26" t="s">
        <v>258</v>
      </c>
      <c r="AU16" s="26">
        <v>96.787672381014673</v>
      </c>
      <c r="AV16" s="26" t="s">
        <v>258</v>
      </c>
      <c r="AW16" s="26" t="s">
        <v>258</v>
      </c>
      <c r="AX16" s="26">
        <v>100</v>
      </c>
      <c r="AY16" s="26">
        <v>98.508234616872187</v>
      </c>
      <c r="AZ16" s="26">
        <v>31.533705323480621</v>
      </c>
      <c r="BA16" s="26">
        <v>96.568770880188666</v>
      </c>
      <c r="BB16" s="26">
        <v>100</v>
      </c>
      <c r="BC16" s="26" t="s">
        <v>258</v>
      </c>
      <c r="BD16" s="13">
        <v>100</v>
      </c>
      <c r="BE16" s="13" t="s">
        <v>258</v>
      </c>
      <c r="BF16" s="13" t="s">
        <v>258</v>
      </c>
      <c r="BG16" s="13" t="s">
        <v>258</v>
      </c>
      <c r="BH16" s="26" t="s">
        <v>258</v>
      </c>
      <c r="BI16" s="26" t="s">
        <v>258</v>
      </c>
      <c r="BJ16" s="26" t="s">
        <v>258</v>
      </c>
      <c r="BK16" s="26" t="s">
        <v>258</v>
      </c>
      <c r="BL16" s="26" t="s">
        <v>258</v>
      </c>
      <c r="BM16" s="26" t="s">
        <v>258</v>
      </c>
      <c r="BN16" s="26" t="s">
        <v>258</v>
      </c>
      <c r="BO16" s="26" t="s">
        <v>258</v>
      </c>
      <c r="BP16" s="26" t="s">
        <v>258</v>
      </c>
      <c r="BQ16" s="26" t="s">
        <v>258</v>
      </c>
      <c r="BR16" s="26" t="s">
        <v>258</v>
      </c>
      <c r="BS16" s="26" t="s">
        <v>258</v>
      </c>
      <c r="BT16" s="26" t="s">
        <v>258</v>
      </c>
      <c r="BU16" s="26" t="s">
        <v>258</v>
      </c>
      <c r="BV16" s="26" t="s">
        <v>258</v>
      </c>
    </row>
    <row r="17" spans="1:74">
      <c r="A17" s="6" t="s">
        <v>177</v>
      </c>
      <c r="B17" s="6" t="s">
        <v>29</v>
      </c>
      <c r="C17" s="32">
        <v>99.407883245297256</v>
      </c>
      <c r="D17" s="32">
        <v>32.323006874386216</v>
      </c>
      <c r="E17" s="32">
        <v>98.193199108487036</v>
      </c>
      <c r="F17" s="26">
        <v>99.407883245297256</v>
      </c>
      <c r="G17" s="26">
        <v>32.323006874386216</v>
      </c>
      <c r="H17" s="26">
        <v>98.193199108487036</v>
      </c>
      <c r="I17" s="26">
        <v>99.114065918038307</v>
      </c>
      <c r="J17" s="26">
        <v>29.687534495573527</v>
      </c>
      <c r="K17" s="26">
        <v>97.047460993889672</v>
      </c>
      <c r="L17" s="26">
        <v>99.116812599859188</v>
      </c>
      <c r="M17" s="26">
        <v>29.254277132036044</v>
      </c>
      <c r="N17" s="26">
        <v>96.932199652054592</v>
      </c>
      <c r="O17" s="26">
        <v>98.926156553744903</v>
      </c>
      <c r="P17" s="26">
        <v>29.229602800158705</v>
      </c>
      <c r="Q17" s="26">
        <v>96.566400189400355</v>
      </c>
      <c r="R17" s="26">
        <v>100</v>
      </c>
      <c r="S17" s="26" t="s">
        <v>258</v>
      </c>
      <c r="T17" s="26">
        <v>100</v>
      </c>
      <c r="U17" s="27">
        <v>100.11598550877451</v>
      </c>
      <c r="V17" s="26">
        <v>42.24357163040407</v>
      </c>
      <c r="W17" s="26">
        <v>99.711372059392957</v>
      </c>
      <c r="X17" s="26">
        <v>100.12123084412241</v>
      </c>
      <c r="Y17" s="26">
        <v>42.218900514864636</v>
      </c>
      <c r="Z17" s="26">
        <v>99.716124654161277</v>
      </c>
      <c r="AA17" s="26">
        <v>99.646379016683667</v>
      </c>
      <c r="AB17" s="26">
        <v>42.92741597632336</v>
      </c>
      <c r="AC17" s="26">
        <v>99.197323362671682</v>
      </c>
      <c r="AD17" s="26">
        <v>99.63869495591095</v>
      </c>
      <c r="AE17" s="26">
        <v>42.92741597632336</v>
      </c>
      <c r="AF17" s="26">
        <v>99.180022546346919</v>
      </c>
      <c r="AG17" s="26">
        <v>99.573093601232685</v>
      </c>
      <c r="AH17" s="26">
        <v>43.009118541033438</v>
      </c>
      <c r="AI17" s="26">
        <v>99.043226635103551</v>
      </c>
      <c r="AJ17" s="26">
        <v>99.593033962309661</v>
      </c>
      <c r="AK17" s="26">
        <v>43.010225350040457</v>
      </c>
      <c r="AL17" s="26">
        <v>99.062871127778124</v>
      </c>
      <c r="AM17" s="26">
        <v>99.969710607827906</v>
      </c>
      <c r="AN17" s="26">
        <v>23.734177215189874</v>
      </c>
      <c r="AO17" s="26">
        <v>99.950957267432358</v>
      </c>
      <c r="AP17" s="26">
        <v>100</v>
      </c>
      <c r="AQ17" s="26" t="s">
        <v>258</v>
      </c>
      <c r="AR17" s="26">
        <v>100</v>
      </c>
      <c r="AS17" s="26" t="s">
        <v>258</v>
      </c>
      <c r="AT17" s="26" t="s">
        <v>258</v>
      </c>
      <c r="AU17" s="26">
        <v>93.084105172790714</v>
      </c>
      <c r="AV17" s="26" t="s">
        <v>258</v>
      </c>
      <c r="AW17" s="26" t="s">
        <v>258</v>
      </c>
      <c r="AX17" s="26">
        <v>100</v>
      </c>
      <c r="AY17" s="26">
        <v>97.718133989796982</v>
      </c>
      <c r="AZ17" s="26">
        <v>26.917305110180873</v>
      </c>
      <c r="BA17" s="26">
        <v>92.611959852808823</v>
      </c>
      <c r="BB17" s="26">
        <v>100</v>
      </c>
      <c r="BC17" s="26" t="s">
        <v>258</v>
      </c>
      <c r="BD17" s="13">
        <v>100</v>
      </c>
      <c r="BE17" s="13" t="s">
        <v>258</v>
      </c>
      <c r="BF17" s="13" t="s">
        <v>258</v>
      </c>
      <c r="BG17" s="13" t="s">
        <v>258</v>
      </c>
      <c r="BH17" s="26" t="s">
        <v>258</v>
      </c>
      <c r="BI17" s="26" t="s">
        <v>258</v>
      </c>
      <c r="BJ17" s="26" t="s">
        <v>258</v>
      </c>
      <c r="BK17" s="26" t="s">
        <v>258</v>
      </c>
      <c r="BL17" s="26" t="s">
        <v>258</v>
      </c>
      <c r="BM17" s="26" t="s">
        <v>258</v>
      </c>
      <c r="BN17" s="26" t="s">
        <v>258</v>
      </c>
      <c r="BO17" s="26" t="s">
        <v>258</v>
      </c>
      <c r="BP17" s="26" t="s">
        <v>258</v>
      </c>
      <c r="BQ17" s="26" t="s">
        <v>258</v>
      </c>
      <c r="BR17" s="26" t="s">
        <v>258</v>
      </c>
      <c r="BS17" s="26" t="s">
        <v>258</v>
      </c>
      <c r="BT17" s="26" t="s">
        <v>258</v>
      </c>
      <c r="BU17" s="26" t="s">
        <v>258</v>
      </c>
      <c r="BV17" s="26" t="s">
        <v>258</v>
      </c>
    </row>
    <row r="18" spans="1:74">
      <c r="A18" s="6" t="s">
        <v>178</v>
      </c>
      <c r="B18" s="6" t="s">
        <v>36</v>
      </c>
      <c r="C18" s="32">
        <v>99.765865915296644</v>
      </c>
      <c r="D18" s="32">
        <v>41.017444552251128</v>
      </c>
      <c r="E18" s="32">
        <v>99.485122835195256</v>
      </c>
      <c r="F18" s="26">
        <v>99.765865915296644</v>
      </c>
      <c r="G18" s="26">
        <v>41.017444552251128</v>
      </c>
      <c r="H18" s="26">
        <v>99.485122835195256</v>
      </c>
      <c r="I18" s="26">
        <v>99.687801323793764</v>
      </c>
      <c r="J18" s="26">
        <v>44.787890884040152</v>
      </c>
      <c r="K18" s="26">
        <v>99.369985198090433</v>
      </c>
      <c r="L18" s="26">
        <v>99.625068630493416</v>
      </c>
      <c r="M18" s="26">
        <v>45.180296959698325</v>
      </c>
      <c r="N18" s="26">
        <v>99.282578625023916</v>
      </c>
      <c r="O18" s="26">
        <v>99.625099579576215</v>
      </c>
      <c r="P18" s="26">
        <v>45.172503754680129</v>
      </c>
      <c r="Q18" s="26">
        <v>99.282533927177695</v>
      </c>
      <c r="R18" s="26">
        <v>100</v>
      </c>
      <c r="S18" s="26" t="s">
        <v>258</v>
      </c>
      <c r="T18" s="26">
        <v>100</v>
      </c>
      <c r="U18" s="27">
        <v>100.08934455873995</v>
      </c>
      <c r="V18" s="26">
        <v>38.714425907752698</v>
      </c>
      <c r="W18" s="26">
        <v>99.932126270275702</v>
      </c>
      <c r="X18" s="26">
        <v>100.08930395592677</v>
      </c>
      <c r="Y18" s="26">
        <v>38.714147152556464</v>
      </c>
      <c r="Z18" s="26">
        <v>99.932048696304179</v>
      </c>
      <c r="AA18" s="26">
        <v>99.856934005978772</v>
      </c>
      <c r="AB18" s="26">
        <v>34.779835643321476</v>
      </c>
      <c r="AC18" s="26">
        <v>99.61989223489158</v>
      </c>
      <c r="AD18" s="26">
        <v>99.854743545600513</v>
      </c>
      <c r="AE18" s="26">
        <v>34.779835643321476</v>
      </c>
      <c r="AF18" s="26">
        <v>99.614093987890044</v>
      </c>
      <c r="AG18" s="26">
        <v>99.854741257198739</v>
      </c>
      <c r="AH18" s="26">
        <v>34.779697761907798</v>
      </c>
      <c r="AI18" s="26">
        <v>99.614091530528171</v>
      </c>
      <c r="AJ18" s="26">
        <v>99.8547348161987</v>
      </c>
      <c r="AK18" s="26">
        <v>34.780444090411237</v>
      </c>
      <c r="AL18" s="26">
        <v>99.61408937399942</v>
      </c>
      <c r="AM18" s="26">
        <v>99.85478582674007</v>
      </c>
      <c r="AN18" s="26">
        <v>34.777822257806243</v>
      </c>
      <c r="AO18" s="26">
        <v>99.61412025265389</v>
      </c>
      <c r="AP18" s="26">
        <v>100</v>
      </c>
      <c r="AQ18" s="26" t="s">
        <v>258</v>
      </c>
      <c r="AR18" s="26">
        <v>100</v>
      </c>
      <c r="AS18" s="26" t="s">
        <v>258</v>
      </c>
      <c r="AT18" s="26" t="s">
        <v>258</v>
      </c>
      <c r="AU18" s="26">
        <v>97.912152846168993</v>
      </c>
      <c r="AV18" s="26" t="s">
        <v>258</v>
      </c>
      <c r="AW18" s="26" t="s">
        <v>258</v>
      </c>
      <c r="AX18" s="26">
        <v>100</v>
      </c>
      <c r="AY18" s="26">
        <v>99.025640766340871</v>
      </c>
      <c r="AZ18" s="26">
        <v>34.335991678224687</v>
      </c>
      <c r="BA18" s="26">
        <v>97.791845568067401</v>
      </c>
      <c r="BB18" s="26">
        <v>100</v>
      </c>
      <c r="BC18" s="26" t="s">
        <v>258</v>
      </c>
      <c r="BD18" s="13">
        <v>100</v>
      </c>
      <c r="BE18" s="13" t="s">
        <v>258</v>
      </c>
      <c r="BF18" s="13" t="s">
        <v>258</v>
      </c>
      <c r="BG18" s="13" t="s">
        <v>258</v>
      </c>
      <c r="BH18" s="26" t="s">
        <v>258</v>
      </c>
      <c r="BI18" s="26" t="s">
        <v>258</v>
      </c>
      <c r="BJ18" s="26" t="s">
        <v>258</v>
      </c>
      <c r="BK18" s="26" t="s">
        <v>258</v>
      </c>
      <c r="BL18" s="26" t="s">
        <v>258</v>
      </c>
      <c r="BM18" s="26" t="s">
        <v>258</v>
      </c>
      <c r="BN18" s="26" t="s">
        <v>258</v>
      </c>
      <c r="BO18" s="26" t="s">
        <v>258</v>
      </c>
      <c r="BP18" s="26" t="s">
        <v>258</v>
      </c>
      <c r="BQ18" s="26" t="s">
        <v>258</v>
      </c>
      <c r="BR18" s="26" t="s">
        <v>258</v>
      </c>
      <c r="BS18" s="26" t="s">
        <v>258</v>
      </c>
      <c r="BT18" s="26" t="s">
        <v>258</v>
      </c>
      <c r="BU18" s="26" t="s">
        <v>258</v>
      </c>
      <c r="BV18" s="26" t="s">
        <v>258</v>
      </c>
    </row>
    <row r="19" spans="1:74">
      <c r="A19" s="6" t="s">
        <v>179</v>
      </c>
      <c r="B19" s="6" t="s">
        <v>39</v>
      </c>
      <c r="C19" s="32">
        <v>99.553551968563298</v>
      </c>
      <c r="D19" s="32">
        <v>35.824865371107464</v>
      </c>
      <c r="E19" s="32">
        <v>98.688078164411564</v>
      </c>
      <c r="F19" s="26">
        <v>99.553551968563298</v>
      </c>
      <c r="G19" s="26">
        <v>35.824865371107464</v>
      </c>
      <c r="H19" s="26">
        <v>98.688078164411564</v>
      </c>
      <c r="I19" s="26">
        <v>99.272286511312785</v>
      </c>
      <c r="J19" s="26">
        <v>35.428416592552445</v>
      </c>
      <c r="K19" s="26">
        <v>97.976692622878119</v>
      </c>
      <c r="L19" s="26">
        <v>99.177940737513808</v>
      </c>
      <c r="M19" s="26">
        <v>34.732451859082438</v>
      </c>
      <c r="N19" s="26">
        <v>97.745796169174739</v>
      </c>
      <c r="O19" s="26">
        <v>99.177788837517028</v>
      </c>
      <c r="P19" s="26">
        <v>34.727143533870205</v>
      </c>
      <c r="Q19" s="26">
        <v>97.745483294763659</v>
      </c>
      <c r="R19" s="26">
        <v>100</v>
      </c>
      <c r="S19" s="26" t="s">
        <v>258</v>
      </c>
      <c r="T19" s="26">
        <v>100</v>
      </c>
      <c r="U19" s="27">
        <v>99.868771759784721</v>
      </c>
      <c r="V19" s="26">
        <v>48.006379585326954</v>
      </c>
      <c r="W19" s="26">
        <v>99.457363360323896</v>
      </c>
      <c r="X19" s="26">
        <v>99.868727456387745</v>
      </c>
      <c r="Y19" s="26">
        <v>48.009838998211087</v>
      </c>
      <c r="Z19" s="26">
        <v>99.457391702265582</v>
      </c>
      <c r="AA19" s="26">
        <v>99.81001479762908</v>
      </c>
      <c r="AB19" s="26">
        <v>37.493784782751952</v>
      </c>
      <c r="AC19" s="26">
        <v>99.34861986291375</v>
      </c>
      <c r="AD19" s="26">
        <v>99.80795919607192</v>
      </c>
      <c r="AE19" s="26">
        <v>37.493784782751952</v>
      </c>
      <c r="AF19" s="26">
        <v>99.341624804189237</v>
      </c>
      <c r="AG19" s="26">
        <v>99.807953144008493</v>
      </c>
      <c r="AH19" s="26">
        <v>37.493859051362101</v>
      </c>
      <c r="AI19" s="26">
        <v>99.341618701947326</v>
      </c>
      <c r="AJ19" s="26">
        <v>99.807957483453322</v>
      </c>
      <c r="AK19" s="26">
        <v>37.493437631247374</v>
      </c>
      <c r="AL19" s="26">
        <v>99.341622822982572</v>
      </c>
      <c r="AM19" s="26">
        <v>99.807977736549162</v>
      </c>
      <c r="AN19" s="26">
        <v>37.494572297003906</v>
      </c>
      <c r="AO19" s="26">
        <v>99.341644199742419</v>
      </c>
      <c r="AP19" s="26">
        <v>100</v>
      </c>
      <c r="AQ19" s="26" t="s">
        <v>258</v>
      </c>
      <c r="AR19" s="26">
        <v>100</v>
      </c>
      <c r="AS19" s="26" t="s">
        <v>258</v>
      </c>
      <c r="AT19" s="26" t="s">
        <v>258</v>
      </c>
      <c r="AU19" s="26">
        <v>95.818580159950301</v>
      </c>
      <c r="AV19" s="26" t="s">
        <v>258</v>
      </c>
      <c r="AW19" s="26" t="s">
        <v>258</v>
      </c>
      <c r="AX19" s="26">
        <v>100</v>
      </c>
      <c r="AY19" s="26">
        <v>98.716743051008876</v>
      </c>
      <c r="AZ19" s="26">
        <v>29.787498446626071</v>
      </c>
      <c r="BA19" s="26">
        <v>95.566208671055392</v>
      </c>
      <c r="BB19" s="26">
        <v>100</v>
      </c>
      <c r="BC19" s="26" t="s">
        <v>258</v>
      </c>
      <c r="BD19" s="13">
        <v>100</v>
      </c>
      <c r="BE19" s="13" t="s">
        <v>258</v>
      </c>
      <c r="BF19" s="13" t="s">
        <v>258</v>
      </c>
      <c r="BG19" s="13" t="s">
        <v>258</v>
      </c>
      <c r="BH19" s="26" t="s">
        <v>258</v>
      </c>
      <c r="BI19" s="26" t="s">
        <v>258</v>
      </c>
      <c r="BJ19" s="26" t="s">
        <v>258</v>
      </c>
      <c r="BK19" s="26" t="s">
        <v>258</v>
      </c>
      <c r="BL19" s="26" t="s">
        <v>258</v>
      </c>
      <c r="BM19" s="26" t="s">
        <v>258</v>
      </c>
      <c r="BN19" s="26" t="s">
        <v>258</v>
      </c>
      <c r="BO19" s="26" t="s">
        <v>258</v>
      </c>
      <c r="BP19" s="26" t="s">
        <v>258</v>
      </c>
      <c r="BQ19" s="26" t="s">
        <v>258</v>
      </c>
      <c r="BR19" s="26" t="s">
        <v>258</v>
      </c>
      <c r="BS19" s="26" t="s">
        <v>258</v>
      </c>
      <c r="BT19" s="26" t="s">
        <v>258</v>
      </c>
      <c r="BU19" s="26" t="s">
        <v>258</v>
      </c>
      <c r="BV19" s="26" t="s">
        <v>258</v>
      </c>
    </row>
    <row r="20" spans="1:74">
      <c r="A20" s="6" t="s">
        <v>180</v>
      </c>
      <c r="B20" s="6" t="s">
        <v>38</v>
      </c>
      <c r="C20" s="32">
        <v>99.481698063440305</v>
      </c>
      <c r="D20" s="32">
        <v>38.031066859915555</v>
      </c>
      <c r="E20" s="32">
        <v>98.431910897423251</v>
      </c>
      <c r="F20" s="26">
        <v>99.481698063440305</v>
      </c>
      <c r="G20" s="26">
        <v>38.031066859915555</v>
      </c>
      <c r="H20" s="26">
        <v>98.431910897423251</v>
      </c>
      <c r="I20" s="26">
        <v>99.359144668653471</v>
      </c>
      <c r="J20" s="26">
        <v>43.444681582967455</v>
      </c>
      <c r="K20" s="26">
        <v>98.507313736119457</v>
      </c>
      <c r="L20" s="26">
        <v>99.310462678157421</v>
      </c>
      <c r="M20" s="26">
        <v>44.079119727534717</v>
      </c>
      <c r="N20" s="26">
        <v>98.353673203563602</v>
      </c>
      <c r="O20" s="26">
        <v>99.238750263214044</v>
      </c>
      <c r="P20" s="26">
        <v>44.071683608921091</v>
      </c>
      <c r="Q20" s="26">
        <v>98.28305769871551</v>
      </c>
      <c r="R20" s="26">
        <v>100</v>
      </c>
      <c r="S20" s="26" t="s">
        <v>258</v>
      </c>
      <c r="T20" s="26">
        <v>100</v>
      </c>
      <c r="U20" s="27">
        <v>99.959992687405119</v>
      </c>
      <c r="V20" s="26">
        <v>31.728603603603606</v>
      </c>
      <c r="W20" s="26">
        <v>99.640433852750604</v>
      </c>
      <c r="X20" s="26">
        <v>99.944971041645971</v>
      </c>
      <c r="Y20" s="26">
        <v>31.726237234878241</v>
      </c>
      <c r="Z20" s="26">
        <v>99.625476948943188</v>
      </c>
      <c r="AA20" s="26">
        <v>99.596066037588983</v>
      </c>
      <c r="AB20" s="26">
        <v>34.730714268981188</v>
      </c>
      <c r="AC20" s="26">
        <v>98.291429187656732</v>
      </c>
      <c r="AD20" s="26">
        <v>99.589233522368389</v>
      </c>
      <c r="AE20" s="26">
        <v>34.730714268981188</v>
      </c>
      <c r="AF20" s="26">
        <v>98.263119733830351</v>
      </c>
      <c r="AG20" s="26">
        <v>99.589031728090262</v>
      </c>
      <c r="AH20" s="26">
        <v>34.730567061177084</v>
      </c>
      <c r="AI20" s="26">
        <v>98.262836074226129</v>
      </c>
      <c r="AJ20" s="26">
        <v>99.598516684492282</v>
      </c>
      <c r="AK20" s="26">
        <v>34.730804661076782</v>
      </c>
      <c r="AL20" s="26">
        <v>98.272132557142896</v>
      </c>
      <c r="AM20" s="26">
        <v>99.558424365946337</v>
      </c>
      <c r="AN20" s="26">
        <v>34.730907928972478</v>
      </c>
      <c r="AO20" s="26">
        <v>98.233505644665485</v>
      </c>
      <c r="AP20" s="26">
        <v>100</v>
      </c>
      <c r="AQ20" s="26" t="s">
        <v>258</v>
      </c>
      <c r="AR20" s="26">
        <v>100</v>
      </c>
      <c r="AS20" s="26" t="s">
        <v>258</v>
      </c>
      <c r="AT20" s="26" t="s">
        <v>258</v>
      </c>
      <c r="AU20" s="26">
        <v>94.006338818372512</v>
      </c>
      <c r="AV20" s="26" t="s">
        <v>258</v>
      </c>
      <c r="AW20" s="26" t="s">
        <v>258</v>
      </c>
      <c r="AX20" s="26">
        <v>100</v>
      </c>
      <c r="AY20" s="26">
        <v>97.556482326337928</v>
      </c>
      <c r="AZ20" s="26">
        <v>23.358811967678534</v>
      </c>
      <c r="BA20" s="26">
        <v>93.570729715842305</v>
      </c>
      <c r="BB20" s="26">
        <v>100</v>
      </c>
      <c r="BC20" s="26">
        <v>0</v>
      </c>
      <c r="BD20" s="13">
        <v>99.999183290532656</v>
      </c>
      <c r="BE20" s="13" t="s">
        <v>258</v>
      </c>
      <c r="BF20" s="13" t="s">
        <v>258</v>
      </c>
      <c r="BG20" s="13" t="s">
        <v>258</v>
      </c>
      <c r="BH20" s="26" t="s">
        <v>258</v>
      </c>
      <c r="BI20" s="26" t="s">
        <v>258</v>
      </c>
      <c r="BJ20" s="26" t="s">
        <v>258</v>
      </c>
      <c r="BK20" s="26" t="s">
        <v>258</v>
      </c>
      <c r="BL20" s="26" t="s">
        <v>258</v>
      </c>
      <c r="BM20" s="26" t="s">
        <v>258</v>
      </c>
      <c r="BN20" s="26" t="s">
        <v>258</v>
      </c>
      <c r="BO20" s="26" t="s">
        <v>258</v>
      </c>
      <c r="BP20" s="26" t="s">
        <v>258</v>
      </c>
      <c r="BQ20" s="26" t="s">
        <v>258</v>
      </c>
      <c r="BR20" s="26" t="s">
        <v>258</v>
      </c>
      <c r="BS20" s="26" t="s">
        <v>258</v>
      </c>
      <c r="BT20" s="26" t="s">
        <v>258</v>
      </c>
      <c r="BU20" s="26" t="s">
        <v>258</v>
      </c>
      <c r="BV20" s="26" t="s">
        <v>258</v>
      </c>
    </row>
    <row r="21" spans="1:74">
      <c r="A21" s="6" t="s">
        <v>181</v>
      </c>
      <c r="B21" s="6" t="s">
        <v>33</v>
      </c>
      <c r="C21" s="32">
        <v>99.336535605490582</v>
      </c>
      <c r="D21" s="32">
        <v>43.331158542268618</v>
      </c>
      <c r="E21" s="32">
        <v>98.875669329353926</v>
      </c>
      <c r="F21" s="26">
        <v>99.326590697212495</v>
      </c>
      <c r="G21" s="26">
        <v>43.331158542268618</v>
      </c>
      <c r="H21" s="26">
        <v>98.858974304010459</v>
      </c>
      <c r="I21" s="26">
        <v>99.173177636656675</v>
      </c>
      <c r="J21" s="26">
        <v>41.940900316401475</v>
      </c>
      <c r="K21" s="26">
        <v>98.398124098860691</v>
      </c>
      <c r="L21" s="26">
        <v>98.959651010202506</v>
      </c>
      <c r="M21" s="26">
        <v>42.806894125923321</v>
      </c>
      <c r="N21" s="26">
        <v>98.031589900998156</v>
      </c>
      <c r="O21" s="26">
        <v>98.958431541658229</v>
      </c>
      <c r="P21" s="26">
        <v>42.794991779435939</v>
      </c>
      <c r="Q21" s="26">
        <v>98.062766908813231</v>
      </c>
      <c r="R21" s="26">
        <v>100</v>
      </c>
      <c r="S21" s="26" t="s">
        <v>258</v>
      </c>
      <c r="T21" s="26">
        <v>100</v>
      </c>
      <c r="U21" s="27">
        <v>99.989992995096571</v>
      </c>
      <c r="V21" s="26">
        <v>29.488740109555689</v>
      </c>
      <c r="W21" s="26">
        <v>99.51030127342375</v>
      </c>
      <c r="X21" s="26">
        <v>99.988107349422563</v>
      </c>
      <c r="Y21" s="26">
        <v>29.557069846678026</v>
      </c>
      <c r="Z21" s="26">
        <v>99.793920235976003</v>
      </c>
      <c r="AA21" s="26">
        <v>99.373265809408437</v>
      </c>
      <c r="AB21" s="26">
        <v>44.481911287284987</v>
      </c>
      <c r="AC21" s="26">
        <v>99.076758280337202</v>
      </c>
      <c r="AD21" s="26">
        <v>99.343877778395324</v>
      </c>
      <c r="AE21" s="26">
        <v>44.481911287284987</v>
      </c>
      <c r="AF21" s="26">
        <v>99.033711543055915</v>
      </c>
      <c r="AG21" s="26">
        <v>99.159973551528651</v>
      </c>
      <c r="AH21" s="26">
        <v>43.101859380929149</v>
      </c>
      <c r="AI21" s="26">
        <v>98.878265199823915</v>
      </c>
      <c r="AJ21" s="26">
        <v>99.161270917419628</v>
      </c>
      <c r="AK21" s="26">
        <v>43.108880524187924</v>
      </c>
      <c r="AL21" s="26">
        <v>98.655186155516574</v>
      </c>
      <c r="AM21" s="26">
        <v>99.97108676766301</v>
      </c>
      <c r="AN21" s="26">
        <v>96.32199861207495</v>
      </c>
      <c r="AO21" s="26">
        <v>99.968716459785099</v>
      </c>
      <c r="AP21" s="26">
        <v>100</v>
      </c>
      <c r="AQ21" s="26" t="s">
        <v>258</v>
      </c>
      <c r="AR21" s="26">
        <v>100</v>
      </c>
      <c r="AS21" s="26" t="s">
        <v>258</v>
      </c>
      <c r="AT21" s="26" t="s">
        <v>258</v>
      </c>
      <c r="AU21" s="26">
        <v>97.937774042925213</v>
      </c>
      <c r="AV21" s="26" t="s">
        <v>258</v>
      </c>
      <c r="AW21" s="26" t="s">
        <v>258</v>
      </c>
      <c r="AX21" s="26">
        <v>100</v>
      </c>
      <c r="AY21" s="26">
        <v>98.982455880501519</v>
      </c>
      <c r="AZ21" s="26">
        <v>51.665218650448885</v>
      </c>
      <c r="BA21" s="26">
        <v>97.802634239334509</v>
      </c>
      <c r="BB21" s="26">
        <v>100</v>
      </c>
      <c r="BC21" s="26" t="s">
        <v>258</v>
      </c>
      <c r="BD21" s="13">
        <v>100</v>
      </c>
      <c r="BE21" s="13" t="s">
        <v>258</v>
      </c>
      <c r="BF21" s="13" t="s">
        <v>258</v>
      </c>
      <c r="BG21" s="13" t="s">
        <v>258</v>
      </c>
      <c r="BH21" s="26" t="s">
        <v>258</v>
      </c>
      <c r="BI21" s="26" t="s">
        <v>258</v>
      </c>
      <c r="BJ21" s="26" t="s">
        <v>258</v>
      </c>
      <c r="BK21" s="26" t="s">
        <v>258</v>
      </c>
      <c r="BL21" s="26" t="s">
        <v>258</v>
      </c>
      <c r="BM21" s="26" t="s">
        <v>258</v>
      </c>
      <c r="BN21" s="26" t="s">
        <v>258</v>
      </c>
      <c r="BO21" s="26" t="s">
        <v>258</v>
      </c>
      <c r="BP21" s="26" t="s">
        <v>258</v>
      </c>
      <c r="BQ21" s="26" t="s">
        <v>258</v>
      </c>
      <c r="BR21" s="26" t="s">
        <v>258</v>
      </c>
      <c r="BS21" s="26" t="s">
        <v>258</v>
      </c>
      <c r="BT21" s="26">
        <v>100</v>
      </c>
      <c r="BU21" s="26" t="s">
        <v>258</v>
      </c>
      <c r="BV21" s="26">
        <v>100</v>
      </c>
    </row>
    <row r="22" spans="1:74">
      <c r="A22" s="6" t="s">
        <v>182</v>
      </c>
      <c r="B22" s="6" t="s">
        <v>11</v>
      </c>
      <c r="C22" s="32">
        <v>99.433970686516091</v>
      </c>
      <c r="D22" s="32">
        <v>40.172760241127826</v>
      </c>
      <c r="E22" s="32">
        <v>98.854033809304326</v>
      </c>
      <c r="F22" s="26">
        <v>99.433970686516091</v>
      </c>
      <c r="G22" s="26">
        <v>40.172760241127826</v>
      </c>
      <c r="H22" s="26">
        <v>98.854033809304326</v>
      </c>
      <c r="I22" s="26">
        <v>99.230088368421704</v>
      </c>
      <c r="J22" s="26">
        <v>54.759053691057971</v>
      </c>
      <c r="K22" s="26">
        <v>98.80950832361674</v>
      </c>
      <c r="L22" s="26">
        <v>99.197828971698314</v>
      </c>
      <c r="M22" s="26">
        <v>54.242749731471541</v>
      </c>
      <c r="N22" s="26">
        <v>98.747159978033565</v>
      </c>
      <c r="O22" s="26">
        <v>99.198012149670163</v>
      </c>
      <c r="P22" s="26">
        <v>54.233193997121909</v>
      </c>
      <c r="Q22" s="26">
        <v>98.747329061663564</v>
      </c>
      <c r="R22" s="26">
        <v>100</v>
      </c>
      <c r="S22" s="26" t="s">
        <v>258</v>
      </c>
      <c r="T22" s="26">
        <v>100</v>
      </c>
      <c r="U22" s="27">
        <v>99.594839535131669</v>
      </c>
      <c r="V22" s="26">
        <v>75.040518638573744</v>
      </c>
      <c r="W22" s="26">
        <v>99.521635138073492</v>
      </c>
      <c r="X22" s="26">
        <v>99.594854270595704</v>
      </c>
      <c r="Y22" s="26">
        <v>74.973600844772974</v>
      </c>
      <c r="Z22" s="26">
        <v>99.521502501022425</v>
      </c>
      <c r="AA22" s="26">
        <v>99.633781577417551</v>
      </c>
      <c r="AB22" s="26">
        <v>25.368648610647309</v>
      </c>
      <c r="AC22" s="26">
        <v>98.831846959444775</v>
      </c>
      <c r="AD22" s="26">
        <v>99.625992575498046</v>
      </c>
      <c r="AE22" s="26">
        <v>25.368648610647309</v>
      </c>
      <c r="AF22" s="26">
        <v>98.807275751622072</v>
      </c>
      <c r="AG22" s="26">
        <v>99.610658690720811</v>
      </c>
      <c r="AH22" s="26">
        <v>25.36795033213216</v>
      </c>
      <c r="AI22" s="26">
        <v>98.75890772722768</v>
      </c>
      <c r="AJ22" s="26">
        <v>99.610672819567753</v>
      </c>
      <c r="AK22" s="26">
        <v>25.368731563421832</v>
      </c>
      <c r="AL22" s="26">
        <v>98.758937541588921</v>
      </c>
      <c r="AM22" s="26">
        <v>99.723281632206451</v>
      </c>
      <c r="AN22" s="26">
        <v>25.371049415051512</v>
      </c>
      <c r="AO22" s="26">
        <v>99.115231273632858</v>
      </c>
      <c r="AP22" s="26">
        <v>100</v>
      </c>
      <c r="AQ22" s="26" t="s">
        <v>258</v>
      </c>
      <c r="AR22" s="26">
        <v>100</v>
      </c>
      <c r="AS22" s="26" t="s">
        <v>258</v>
      </c>
      <c r="AT22" s="26" t="s">
        <v>258</v>
      </c>
      <c r="AU22" s="26">
        <v>97.362072990428757</v>
      </c>
      <c r="AV22" s="26" t="s">
        <v>258</v>
      </c>
      <c r="AW22" s="26" t="s">
        <v>258</v>
      </c>
      <c r="AX22" s="26">
        <v>100</v>
      </c>
      <c r="AY22" s="26">
        <v>98.958882390395914</v>
      </c>
      <c r="AZ22" s="26">
        <v>30.66902541009971</v>
      </c>
      <c r="BA22" s="26">
        <v>97.214084078778143</v>
      </c>
      <c r="BB22" s="26">
        <v>100</v>
      </c>
      <c r="BC22" s="26" t="s">
        <v>258</v>
      </c>
      <c r="BD22" s="13">
        <v>100</v>
      </c>
      <c r="BE22" s="13" t="s">
        <v>258</v>
      </c>
      <c r="BF22" s="13" t="s">
        <v>258</v>
      </c>
      <c r="BG22" s="13" t="s">
        <v>258</v>
      </c>
      <c r="BH22" s="26" t="s">
        <v>258</v>
      </c>
      <c r="BI22" s="26" t="s">
        <v>258</v>
      </c>
      <c r="BJ22" s="26" t="s">
        <v>258</v>
      </c>
      <c r="BK22" s="26" t="s">
        <v>258</v>
      </c>
      <c r="BL22" s="26" t="s">
        <v>258</v>
      </c>
      <c r="BM22" s="26" t="s">
        <v>258</v>
      </c>
      <c r="BN22" s="26" t="s">
        <v>258</v>
      </c>
      <c r="BO22" s="26" t="s">
        <v>258</v>
      </c>
      <c r="BP22" s="26" t="s">
        <v>258</v>
      </c>
      <c r="BQ22" s="26" t="s">
        <v>258</v>
      </c>
      <c r="BR22" s="26" t="s">
        <v>258</v>
      </c>
      <c r="BS22" s="26" t="s">
        <v>258</v>
      </c>
      <c r="BT22" s="26" t="s">
        <v>258</v>
      </c>
      <c r="BU22" s="26" t="s">
        <v>258</v>
      </c>
      <c r="BV22" s="26" t="s">
        <v>258</v>
      </c>
    </row>
    <row r="23" spans="1:74">
      <c r="A23" s="6" t="s">
        <v>183</v>
      </c>
      <c r="B23" s="6" t="s">
        <v>40</v>
      </c>
      <c r="C23" s="32">
        <v>98.900352189582549</v>
      </c>
      <c r="D23" s="32">
        <v>32.260138629326484</v>
      </c>
      <c r="E23" s="32">
        <v>97.415885151963124</v>
      </c>
      <c r="F23" s="26">
        <v>98.900352189582549</v>
      </c>
      <c r="G23" s="26">
        <v>32.260138629326484</v>
      </c>
      <c r="H23" s="26">
        <v>97.415885151963124</v>
      </c>
      <c r="I23" s="26">
        <v>98.443405564769662</v>
      </c>
      <c r="J23" s="26">
        <v>54.854131883565948</v>
      </c>
      <c r="K23" s="26">
        <v>97.754526952982317</v>
      </c>
      <c r="L23" s="26">
        <v>98.221855895958569</v>
      </c>
      <c r="M23" s="26">
        <v>56.700044645704452</v>
      </c>
      <c r="N23" s="26">
        <v>96.544599197209308</v>
      </c>
      <c r="O23" s="26">
        <v>98.248928139894261</v>
      </c>
      <c r="P23" s="26">
        <v>56.702070378073635</v>
      </c>
      <c r="Q23" s="26">
        <v>97.574997816470486</v>
      </c>
      <c r="R23" s="26">
        <v>100</v>
      </c>
      <c r="S23" s="26" t="s">
        <v>258</v>
      </c>
      <c r="T23" s="26">
        <v>100</v>
      </c>
      <c r="U23" s="27">
        <v>99.957526084336621</v>
      </c>
      <c r="V23" s="26">
        <v>16.605744125326371</v>
      </c>
      <c r="W23" s="26">
        <v>99.409957650739528</v>
      </c>
      <c r="X23" s="26">
        <v>99.958848819403144</v>
      </c>
      <c r="Y23" s="26">
        <v>16.611842105263158</v>
      </c>
      <c r="Z23" s="26">
        <v>99.428906074343644</v>
      </c>
      <c r="AA23" s="26">
        <v>99.297243402781646</v>
      </c>
      <c r="AB23" s="26">
        <v>20.018495604037774</v>
      </c>
      <c r="AC23" s="26">
        <v>96.755872984962281</v>
      </c>
      <c r="AD23" s="26">
        <v>99.279064477786832</v>
      </c>
      <c r="AE23" s="26">
        <v>20.018495604037774</v>
      </c>
      <c r="AF23" s="26">
        <v>96.674711252991045</v>
      </c>
      <c r="AG23" s="26">
        <v>99.253737620617883</v>
      </c>
      <c r="AH23" s="26">
        <v>20.60578396530925</v>
      </c>
      <c r="AI23" s="26">
        <v>96.251274513973243</v>
      </c>
      <c r="AJ23" s="26">
        <v>99.252877955750634</v>
      </c>
      <c r="AK23" s="26">
        <v>20.60606705807832</v>
      </c>
      <c r="AL23" s="26">
        <v>96.6530338177121</v>
      </c>
      <c r="AM23" s="26">
        <v>99.502943189713449</v>
      </c>
      <c r="AN23" s="26">
        <v>1.7860123518611251</v>
      </c>
      <c r="AO23" s="26">
        <v>98.510073750077382</v>
      </c>
      <c r="AP23" s="26">
        <v>100</v>
      </c>
      <c r="AQ23" s="26" t="s">
        <v>258</v>
      </c>
      <c r="AR23" s="26">
        <v>100</v>
      </c>
      <c r="AS23" s="26" t="s">
        <v>258</v>
      </c>
      <c r="AT23" s="26" t="s">
        <v>258</v>
      </c>
      <c r="AU23" s="26">
        <v>94.819512497674125</v>
      </c>
      <c r="AV23" s="26" t="s">
        <v>258</v>
      </c>
      <c r="AW23" s="26" t="s">
        <v>258</v>
      </c>
      <c r="AX23" s="26">
        <v>100</v>
      </c>
      <c r="AY23" s="26">
        <v>98.00500185200606</v>
      </c>
      <c r="AZ23" s="26">
        <v>22.903054917888042</v>
      </c>
      <c r="BA23" s="26">
        <v>94.511854569347861</v>
      </c>
      <c r="BB23" s="26">
        <v>100</v>
      </c>
      <c r="BC23" s="26" t="s">
        <v>258</v>
      </c>
      <c r="BD23" s="13">
        <v>100</v>
      </c>
      <c r="BE23" s="13" t="s">
        <v>258</v>
      </c>
      <c r="BF23" s="13" t="s">
        <v>258</v>
      </c>
      <c r="BG23" s="13" t="s">
        <v>258</v>
      </c>
      <c r="BH23" s="26" t="s">
        <v>258</v>
      </c>
      <c r="BI23" s="26" t="s">
        <v>258</v>
      </c>
      <c r="BJ23" s="26" t="s">
        <v>258</v>
      </c>
      <c r="BK23" s="26" t="s">
        <v>258</v>
      </c>
      <c r="BL23" s="26" t="s">
        <v>258</v>
      </c>
      <c r="BM23" s="26" t="s">
        <v>258</v>
      </c>
      <c r="BN23" s="26" t="s">
        <v>258</v>
      </c>
      <c r="BO23" s="26" t="s">
        <v>258</v>
      </c>
      <c r="BP23" s="26" t="s">
        <v>258</v>
      </c>
      <c r="BQ23" s="26" t="s">
        <v>258</v>
      </c>
      <c r="BR23" s="26" t="s">
        <v>258</v>
      </c>
      <c r="BS23" s="26" t="s">
        <v>258</v>
      </c>
      <c r="BT23" s="26" t="s">
        <v>258</v>
      </c>
      <c r="BU23" s="26" t="s">
        <v>258</v>
      </c>
      <c r="BV23" s="26" t="s">
        <v>258</v>
      </c>
    </row>
    <row r="24" spans="1:74">
      <c r="A24" s="6" t="s">
        <v>184</v>
      </c>
      <c r="B24" s="6" t="s">
        <v>32</v>
      </c>
      <c r="C24" s="32">
        <v>99.419128080081592</v>
      </c>
      <c r="D24" s="32">
        <v>42.291642651296826</v>
      </c>
      <c r="E24" s="32">
        <v>98.751374202283841</v>
      </c>
      <c r="F24" s="26">
        <v>99.419128080081592</v>
      </c>
      <c r="G24" s="26">
        <v>42.291642651296826</v>
      </c>
      <c r="H24" s="26">
        <v>98.751374202283841</v>
      </c>
      <c r="I24" s="26">
        <v>99.322508340821997</v>
      </c>
      <c r="J24" s="26">
        <v>62.086108071008553</v>
      </c>
      <c r="K24" s="26">
        <v>98.980109639109287</v>
      </c>
      <c r="L24" s="26">
        <v>99.264003498716761</v>
      </c>
      <c r="M24" s="26">
        <v>65.509391007398975</v>
      </c>
      <c r="N24" s="26">
        <v>98.926140086022727</v>
      </c>
      <c r="O24" s="26">
        <v>99.287656757287877</v>
      </c>
      <c r="P24" s="26">
        <v>63.803466304392572</v>
      </c>
      <c r="Q24" s="26">
        <v>98.952750404671264</v>
      </c>
      <c r="R24" s="26">
        <v>100</v>
      </c>
      <c r="S24" s="26" t="s">
        <v>258</v>
      </c>
      <c r="T24" s="26">
        <v>100</v>
      </c>
      <c r="U24" s="27">
        <v>99.672756895147202</v>
      </c>
      <c r="V24" s="26">
        <v>37.039312039312037</v>
      </c>
      <c r="W24" s="26">
        <v>99.201674266468927</v>
      </c>
      <c r="X24" s="26">
        <v>99.672963646377553</v>
      </c>
      <c r="Y24" s="26">
        <v>37.023686920700314</v>
      </c>
      <c r="Z24" s="26">
        <v>99.296656800066813</v>
      </c>
      <c r="AA24" s="26">
        <v>99.510663634408132</v>
      </c>
      <c r="AB24" s="26">
        <v>28.255964598162947</v>
      </c>
      <c r="AC24" s="26">
        <v>98.429372340942521</v>
      </c>
      <c r="AD24" s="26">
        <v>99.502893634823693</v>
      </c>
      <c r="AE24" s="26">
        <v>28.255964598162947</v>
      </c>
      <c r="AF24" s="26">
        <v>98.404817271461724</v>
      </c>
      <c r="AG24" s="26">
        <v>99.502903835418593</v>
      </c>
      <c r="AH24" s="26">
        <v>28.255672688795702</v>
      </c>
      <c r="AI24" s="26">
        <v>98.357761360150519</v>
      </c>
      <c r="AJ24" s="26">
        <v>99.502862005852251</v>
      </c>
      <c r="AK24" s="26">
        <v>28.256210570798995</v>
      </c>
      <c r="AL24" s="26">
        <v>98.41895036930498</v>
      </c>
      <c r="AM24" s="26">
        <v>99.502969719273196</v>
      </c>
      <c r="AN24" s="26">
        <v>28.255894935827282</v>
      </c>
      <c r="AO24" s="26">
        <v>98.468289356193168</v>
      </c>
      <c r="AP24" s="26">
        <v>100</v>
      </c>
      <c r="AQ24" s="26" t="s">
        <v>258</v>
      </c>
      <c r="AR24" s="26">
        <v>100</v>
      </c>
      <c r="AS24" s="26" t="s">
        <v>258</v>
      </c>
      <c r="AT24" s="26" t="s">
        <v>258</v>
      </c>
      <c r="AU24" s="26">
        <v>96.636557616240339</v>
      </c>
      <c r="AV24" s="26" t="s">
        <v>258</v>
      </c>
      <c r="AW24" s="26" t="s">
        <v>258</v>
      </c>
      <c r="AX24" s="26">
        <v>100</v>
      </c>
      <c r="AY24" s="26">
        <v>98.801128998152038</v>
      </c>
      <c r="AZ24" s="26">
        <v>28.607527596754888</v>
      </c>
      <c r="BA24" s="26">
        <v>96.456008922184154</v>
      </c>
      <c r="BB24" s="26">
        <v>100</v>
      </c>
      <c r="BC24" s="26" t="s">
        <v>258</v>
      </c>
      <c r="BD24" s="13">
        <v>100</v>
      </c>
      <c r="BE24" s="13" t="s">
        <v>258</v>
      </c>
      <c r="BF24" s="13" t="s">
        <v>258</v>
      </c>
      <c r="BG24" s="13" t="s">
        <v>258</v>
      </c>
      <c r="BH24" s="26" t="s">
        <v>258</v>
      </c>
      <c r="BI24" s="26" t="s">
        <v>258</v>
      </c>
      <c r="BJ24" s="26" t="s">
        <v>258</v>
      </c>
      <c r="BK24" s="26" t="s">
        <v>258</v>
      </c>
      <c r="BL24" s="26" t="s">
        <v>258</v>
      </c>
      <c r="BM24" s="26" t="s">
        <v>258</v>
      </c>
      <c r="BN24" s="26" t="s">
        <v>258</v>
      </c>
      <c r="BO24" s="26" t="s">
        <v>258</v>
      </c>
      <c r="BP24" s="26" t="s">
        <v>258</v>
      </c>
      <c r="BQ24" s="26" t="s">
        <v>258</v>
      </c>
      <c r="BR24" s="26" t="s">
        <v>258</v>
      </c>
      <c r="BS24" s="26" t="s">
        <v>258</v>
      </c>
      <c r="BT24" s="26" t="s">
        <v>258</v>
      </c>
      <c r="BU24" s="26" t="s">
        <v>258</v>
      </c>
      <c r="BV24" s="26" t="s">
        <v>258</v>
      </c>
    </row>
    <row r="25" spans="1:74">
      <c r="A25" s="6" t="s">
        <v>185</v>
      </c>
      <c r="B25" s="6" t="s">
        <v>7</v>
      </c>
      <c r="C25" s="32">
        <v>99.366590050892341</v>
      </c>
      <c r="D25" s="32">
        <v>42.141663900572993</v>
      </c>
      <c r="E25" s="32">
        <v>98.603490724904816</v>
      </c>
      <c r="F25" s="26">
        <v>99.366590050892341</v>
      </c>
      <c r="G25" s="26">
        <v>42.141663900572993</v>
      </c>
      <c r="H25" s="26">
        <v>98.603490724904816</v>
      </c>
      <c r="I25" s="26">
        <v>99.093600712041123</v>
      </c>
      <c r="J25" s="26">
        <v>38.611792928691145</v>
      </c>
      <c r="K25" s="26">
        <v>97.943822717208008</v>
      </c>
      <c r="L25" s="26">
        <v>98.98631146621662</v>
      </c>
      <c r="M25" s="26">
        <v>41.668902602629458</v>
      </c>
      <c r="N25" s="26">
        <v>97.867660920382903</v>
      </c>
      <c r="O25" s="26">
        <v>98.986341466773425</v>
      </c>
      <c r="P25" s="26">
        <v>41.676648896773074</v>
      </c>
      <c r="Q25" s="26">
        <v>97.872758912202912</v>
      </c>
      <c r="R25" s="26">
        <v>100</v>
      </c>
      <c r="S25" s="26" t="s">
        <v>258</v>
      </c>
      <c r="T25" s="26">
        <v>100</v>
      </c>
      <c r="U25" s="27">
        <v>99.867989671279773</v>
      </c>
      <c r="V25" s="26">
        <v>11.528990373852697</v>
      </c>
      <c r="W25" s="26">
        <v>98.459688154659304</v>
      </c>
      <c r="X25" s="26">
        <v>99.868211328383154</v>
      </c>
      <c r="Y25" s="26">
        <v>11.543076553875691</v>
      </c>
      <c r="Z25" s="26">
        <v>98.460196559256602</v>
      </c>
      <c r="AA25" s="26">
        <v>99.586967190045897</v>
      </c>
      <c r="AB25" s="26">
        <v>48.383348764591616</v>
      </c>
      <c r="AC25" s="26">
        <v>99.113771249533372</v>
      </c>
      <c r="AD25" s="26">
        <v>99.583510065358411</v>
      </c>
      <c r="AE25" s="26">
        <v>48.383348764591616</v>
      </c>
      <c r="AF25" s="26">
        <v>99.106422548811139</v>
      </c>
      <c r="AG25" s="26">
        <v>99.673253401806306</v>
      </c>
      <c r="AH25" s="26">
        <v>56.594967532467535</v>
      </c>
      <c r="AI25" s="26">
        <v>99.266778843465872</v>
      </c>
      <c r="AJ25" s="26">
        <v>99.69593581651111</v>
      </c>
      <c r="AK25" s="26">
        <v>56.594361052959776</v>
      </c>
      <c r="AL25" s="26">
        <v>99.319977652467912</v>
      </c>
      <c r="AM25" s="26">
        <v>98.86086260312598</v>
      </c>
      <c r="AN25" s="26">
        <v>0</v>
      </c>
      <c r="AO25" s="26">
        <v>97.772826360878412</v>
      </c>
      <c r="AP25" s="26">
        <v>100</v>
      </c>
      <c r="AQ25" s="26" t="s">
        <v>258</v>
      </c>
      <c r="AR25" s="26">
        <v>100</v>
      </c>
      <c r="AS25" s="26" t="s">
        <v>258</v>
      </c>
      <c r="AT25" s="26" t="s">
        <v>258</v>
      </c>
      <c r="AU25" s="26">
        <v>98.43216032897692</v>
      </c>
      <c r="AV25" s="26" t="s">
        <v>258</v>
      </c>
      <c r="AW25" s="26" t="s">
        <v>258</v>
      </c>
      <c r="AX25" s="26">
        <v>100</v>
      </c>
      <c r="AY25" s="26">
        <v>98.618835364357565</v>
      </c>
      <c r="AZ25" s="26">
        <v>78.04355587290253</v>
      </c>
      <c r="BA25" s="26">
        <v>98.328403037801166</v>
      </c>
      <c r="BB25" s="26">
        <v>100</v>
      </c>
      <c r="BC25" s="26" t="s">
        <v>258</v>
      </c>
      <c r="BD25" s="13">
        <v>100</v>
      </c>
      <c r="BE25" s="13" t="s">
        <v>258</v>
      </c>
      <c r="BF25" s="13" t="s">
        <v>258</v>
      </c>
      <c r="BG25" s="13" t="s">
        <v>258</v>
      </c>
      <c r="BH25" s="26" t="s">
        <v>258</v>
      </c>
      <c r="BI25" s="26" t="s">
        <v>258</v>
      </c>
      <c r="BJ25" s="26" t="s">
        <v>258</v>
      </c>
      <c r="BK25" s="26" t="s">
        <v>258</v>
      </c>
      <c r="BL25" s="26" t="s">
        <v>258</v>
      </c>
      <c r="BM25" s="26" t="s">
        <v>258</v>
      </c>
      <c r="BN25" s="26" t="s">
        <v>258</v>
      </c>
      <c r="BO25" s="26" t="s">
        <v>258</v>
      </c>
      <c r="BP25" s="26" t="s">
        <v>258</v>
      </c>
      <c r="BQ25" s="26" t="s">
        <v>258</v>
      </c>
      <c r="BR25" s="26" t="s">
        <v>258</v>
      </c>
      <c r="BS25" s="26" t="s">
        <v>258</v>
      </c>
      <c r="BT25" s="26" t="s">
        <v>258</v>
      </c>
      <c r="BU25" s="26" t="s">
        <v>258</v>
      </c>
      <c r="BV25" s="26" t="s">
        <v>258</v>
      </c>
    </row>
    <row r="26" spans="1:74">
      <c r="A26" s="6" t="s">
        <v>186</v>
      </c>
      <c r="B26" s="6" t="s">
        <v>12</v>
      </c>
      <c r="C26" s="32">
        <v>99.396211692303098</v>
      </c>
      <c r="D26" s="32">
        <v>60.129490552866358</v>
      </c>
      <c r="E26" s="32">
        <v>99.070917530981347</v>
      </c>
      <c r="F26" s="26">
        <v>99.396211692303098</v>
      </c>
      <c r="G26" s="26">
        <v>60.129490552866358</v>
      </c>
      <c r="H26" s="26">
        <v>99.070917530981347</v>
      </c>
      <c r="I26" s="26">
        <v>99.002038704344812</v>
      </c>
      <c r="J26" s="26">
        <v>62.124137619547668</v>
      </c>
      <c r="K26" s="26">
        <v>98.551002638394891</v>
      </c>
      <c r="L26" s="26">
        <v>98.824069728122893</v>
      </c>
      <c r="M26" s="26">
        <v>63.425253991291733</v>
      </c>
      <c r="N26" s="26">
        <v>98.338452042588983</v>
      </c>
      <c r="O26" s="26">
        <v>98.869376002813368</v>
      </c>
      <c r="P26" s="26">
        <v>63.404973939666377</v>
      </c>
      <c r="Q26" s="26">
        <v>98.382619475100469</v>
      </c>
      <c r="R26" s="26">
        <v>100</v>
      </c>
      <c r="S26" s="26" t="s">
        <v>258</v>
      </c>
      <c r="T26" s="26">
        <v>100</v>
      </c>
      <c r="U26" s="27">
        <v>99.784281451148843</v>
      </c>
      <c r="V26" s="26">
        <v>30.946698488464598</v>
      </c>
      <c r="W26" s="26">
        <v>99.553471399763126</v>
      </c>
      <c r="X26" s="26">
        <v>99.794054602549394</v>
      </c>
      <c r="Y26" s="26">
        <v>30.968317715305666</v>
      </c>
      <c r="Z26" s="26">
        <v>99.563309631274151</v>
      </c>
      <c r="AA26" s="26">
        <v>99.715210208635355</v>
      </c>
      <c r="AB26" s="26">
        <v>57.649429147078578</v>
      </c>
      <c r="AC26" s="26">
        <v>99.504078833950885</v>
      </c>
      <c r="AD26" s="26">
        <v>99.708673452272265</v>
      </c>
      <c r="AE26" s="26">
        <v>57.649429147078578</v>
      </c>
      <c r="AF26" s="26">
        <v>99.492754432658231</v>
      </c>
      <c r="AG26" s="26">
        <v>99.835002834102596</v>
      </c>
      <c r="AH26" s="26">
        <v>57.646838055920433</v>
      </c>
      <c r="AI26" s="26">
        <v>99.621911503216936</v>
      </c>
      <c r="AJ26" s="26">
        <v>99.585478337829514</v>
      </c>
      <c r="AK26" s="26">
        <v>57.648655317049105</v>
      </c>
      <c r="AL26" s="26">
        <v>99.373630927712981</v>
      </c>
      <c r="AM26" s="26">
        <v>99.703559239395418</v>
      </c>
      <c r="AN26" s="26">
        <v>57.660167130919213</v>
      </c>
      <c r="AO26" s="26">
        <v>99.462530554887024</v>
      </c>
      <c r="AP26" s="26">
        <v>100</v>
      </c>
      <c r="AQ26" s="26" t="s">
        <v>258</v>
      </c>
      <c r="AR26" s="26">
        <v>100</v>
      </c>
      <c r="AS26" s="26" t="s">
        <v>258</v>
      </c>
      <c r="AT26" s="26" t="s">
        <v>258</v>
      </c>
      <c r="AU26" s="26">
        <v>97.815035209292603</v>
      </c>
      <c r="AV26" s="26" t="s">
        <v>258</v>
      </c>
      <c r="AW26" s="26" t="s">
        <v>258</v>
      </c>
      <c r="AX26" s="26">
        <v>100</v>
      </c>
      <c r="AY26" s="26">
        <v>99.09420992821309</v>
      </c>
      <c r="AZ26" s="26">
        <v>41.800219538968165</v>
      </c>
      <c r="BA26" s="26">
        <v>97.683157610164912</v>
      </c>
      <c r="BB26" s="26">
        <v>100</v>
      </c>
      <c r="BC26" s="26">
        <v>0</v>
      </c>
      <c r="BD26" s="13">
        <v>99.998373791087914</v>
      </c>
      <c r="BE26" s="13" t="s">
        <v>258</v>
      </c>
      <c r="BF26" s="13" t="s">
        <v>258</v>
      </c>
      <c r="BG26" s="13" t="s">
        <v>258</v>
      </c>
      <c r="BH26" s="26" t="s">
        <v>258</v>
      </c>
      <c r="BI26" s="26" t="s">
        <v>258</v>
      </c>
      <c r="BJ26" s="26" t="s">
        <v>258</v>
      </c>
      <c r="BK26" s="26" t="s">
        <v>258</v>
      </c>
      <c r="BL26" s="26" t="s">
        <v>258</v>
      </c>
      <c r="BM26" s="26" t="s">
        <v>258</v>
      </c>
      <c r="BN26" s="26" t="s">
        <v>258</v>
      </c>
      <c r="BO26" s="26" t="s">
        <v>258</v>
      </c>
      <c r="BP26" s="26" t="s">
        <v>258</v>
      </c>
      <c r="BQ26" s="26" t="s">
        <v>258</v>
      </c>
      <c r="BR26" s="26" t="s">
        <v>258</v>
      </c>
      <c r="BS26" s="26" t="s">
        <v>258</v>
      </c>
      <c r="BT26" s="26" t="s">
        <v>258</v>
      </c>
      <c r="BU26" s="26" t="s">
        <v>258</v>
      </c>
      <c r="BV26" s="26" t="s">
        <v>258</v>
      </c>
    </row>
    <row r="27" spans="1:74">
      <c r="A27" s="6" t="s">
        <v>187</v>
      </c>
      <c r="B27" s="6" t="s">
        <v>28</v>
      </c>
      <c r="C27" s="32">
        <v>99.440018153743495</v>
      </c>
      <c r="D27" s="32">
        <v>38.619295403371964</v>
      </c>
      <c r="E27" s="32">
        <v>98.664154675443299</v>
      </c>
      <c r="F27" s="26">
        <v>99.440018153743495</v>
      </c>
      <c r="G27" s="26">
        <v>38.619295403371964</v>
      </c>
      <c r="H27" s="26">
        <v>98.664154675443299</v>
      </c>
      <c r="I27" s="26">
        <v>99.22603301659511</v>
      </c>
      <c r="J27" s="26">
        <v>40.853854017335969</v>
      </c>
      <c r="K27" s="26">
        <v>98.400088464589047</v>
      </c>
      <c r="L27" s="26">
        <v>99.099018615208493</v>
      </c>
      <c r="M27" s="26">
        <v>41.420996818663838</v>
      </c>
      <c r="N27" s="26">
        <v>98.213011621125887</v>
      </c>
      <c r="O27" s="26">
        <v>99.088840259522343</v>
      </c>
      <c r="P27" s="26">
        <v>41.416358519045829</v>
      </c>
      <c r="Q27" s="26">
        <v>98.203057353651175</v>
      </c>
      <c r="R27" s="26">
        <v>100</v>
      </c>
      <c r="S27" s="26" t="s">
        <v>258</v>
      </c>
      <c r="T27" s="26">
        <v>100</v>
      </c>
      <c r="U27" s="27">
        <v>100.14574410578403</v>
      </c>
      <c r="V27" s="26">
        <v>30.964820619993034</v>
      </c>
      <c r="W27" s="26">
        <v>99.735249074611815</v>
      </c>
      <c r="X27" s="26">
        <v>100.14805741535753</v>
      </c>
      <c r="Y27" s="26">
        <v>30.953171703752908</v>
      </c>
      <c r="Z27" s="26">
        <v>99.737560216335496</v>
      </c>
      <c r="AA27" s="26">
        <v>99.680643374709973</v>
      </c>
      <c r="AB27" s="26">
        <v>35.581644697126691</v>
      </c>
      <c r="AC27" s="26">
        <v>98.93504277624821</v>
      </c>
      <c r="AD27" s="26">
        <v>99.678134670881818</v>
      </c>
      <c r="AE27" s="26">
        <v>35.581644697126691</v>
      </c>
      <c r="AF27" s="26">
        <v>98.926775078089307</v>
      </c>
      <c r="AG27" s="26">
        <v>99.679345230211595</v>
      </c>
      <c r="AH27" s="26">
        <v>40.378931413414172</v>
      </c>
      <c r="AI27" s="26">
        <v>98.984191927373061</v>
      </c>
      <c r="AJ27" s="26">
        <v>99.67775089481944</v>
      </c>
      <c r="AK27" s="26">
        <v>40.382401951521189</v>
      </c>
      <c r="AL27" s="26">
        <v>98.982682914795987</v>
      </c>
      <c r="AM27" s="26">
        <v>99.676195563132879</v>
      </c>
      <c r="AN27" s="26">
        <v>0</v>
      </c>
      <c r="AO27" s="26">
        <v>98.507751834651231</v>
      </c>
      <c r="AP27" s="26">
        <v>100</v>
      </c>
      <c r="AQ27" s="26" t="s">
        <v>258</v>
      </c>
      <c r="AR27" s="26">
        <v>100</v>
      </c>
      <c r="AS27" s="26" t="s">
        <v>258</v>
      </c>
      <c r="AT27" s="26" t="s">
        <v>258</v>
      </c>
      <c r="AU27" s="26">
        <v>96.372406002330479</v>
      </c>
      <c r="AV27" s="26" t="s">
        <v>258</v>
      </c>
      <c r="AW27" s="26" t="s">
        <v>258</v>
      </c>
      <c r="AX27" s="26">
        <v>100</v>
      </c>
      <c r="AY27" s="26">
        <v>98.352366052063374</v>
      </c>
      <c r="AZ27" s="26">
        <v>36.472466081404633</v>
      </c>
      <c r="BA27" s="26">
        <v>96.165093962603024</v>
      </c>
      <c r="BB27" s="26">
        <v>100</v>
      </c>
      <c r="BC27" s="26" t="s">
        <v>258</v>
      </c>
      <c r="BD27" s="13">
        <v>100</v>
      </c>
      <c r="BE27" s="13" t="s">
        <v>258</v>
      </c>
      <c r="BF27" s="13" t="s">
        <v>258</v>
      </c>
      <c r="BG27" s="13" t="s">
        <v>258</v>
      </c>
      <c r="BH27" s="26" t="s">
        <v>258</v>
      </c>
      <c r="BI27" s="26" t="s">
        <v>258</v>
      </c>
      <c r="BJ27" s="26" t="s">
        <v>258</v>
      </c>
      <c r="BK27" s="26" t="s">
        <v>258</v>
      </c>
      <c r="BL27" s="26" t="s">
        <v>258</v>
      </c>
      <c r="BM27" s="26" t="s">
        <v>258</v>
      </c>
      <c r="BN27" s="26" t="s">
        <v>258</v>
      </c>
      <c r="BO27" s="26" t="s">
        <v>258</v>
      </c>
      <c r="BP27" s="26" t="s">
        <v>258</v>
      </c>
      <c r="BQ27" s="26" t="s">
        <v>258</v>
      </c>
      <c r="BR27" s="26" t="s">
        <v>258</v>
      </c>
      <c r="BS27" s="26" t="s">
        <v>258</v>
      </c>
      <c r="BT27" s="26" t="s">
        <v>258</v>
      </c>
      <c r="BU27" s="26" t="s">
        <v>258</v>
      </c>
      <c r="BV27" s="26" t="s">
        <v>258</v>
      </c>
    </row>
    <row r="28" spans="1:74">
      <c r="A28" s="6" t="s">
        <v>188</v>
      </c>
      <c r="B28" s="6" t="s">
        <v>31</v>
      </c>
      <c r="C28" s="32">
        <v>99.620424000947793</v>
      </c>
      <c r="D28" s="32">
        <v>47.650438097872836</v>
      </c>
      <c r="E28" s="32">
        <v>99.094030205592361</v>
      </c>
      <c r="F28" s="26">
        <v>99.620424000947793</v>
      </c>
      <c r="G28" s="26">
        <v>47.650438097872836</v>
      </c>
      <c r="H28" s="26">
        <v>99.094030205592361</v>
      </c>
      <c r="I28" s="26">
        <v>99.546632185202981</v>
      </c>
      <c r="J28" s="26">
        <v>47.240995364975788</v>
      </c>
      <c r="K28" s="26">
        <v>98.865491823793974</v>
      </c>
      <c r="L28" s="26">
        <v>99.492341886550946</v>
      </c>
      <c r="M28" s="26">
        <v>40.972935936964717</v>
      </c>
      <c r="N28" s="26">
        <v>98.762901565909544</v>
      </c>
      <c r="O28" s="26">
        <v>99.50852868220916</v>
      </c>
      <c r="P28" s="26">
        <v>41.023783843362018</v>
      </c>
      <c r="Q28" s="26">
        <v>98.802633279360236</v>
      </c>
      <c r="R28" s="26">
        <v>100</v>
      </c>
      <c r="S28" s="26" t="s">
        <v>258</v>
      </c>
      <c r="T28" s="26">
        <v>100</v>
      </c>
      <c r="U28" s="27">
        <v>99.613246130566694</v>
      </c>
      <c r="V28" s="26">
        <v>80.166759310728182</v>
      </c>
      <c r="W28" s="26">
        <v>99.181186304198548</v>
      </c>
      <c r="X28" s="26">
        <v>100.10554398275042</v>
      </c>
      <c r="Y28" s="26">
        <v>80.17113813292157</v>
      </c>
      <c r="Z28" s="26">
        <v>99.662673058726341</v>
      </c>
      <c r="AA28" s="26">
        <v>99.693027687696798</v>
      </c>
      <c r="AB28" s="26">
        <v>48.948482515944583</v>
      </c>
      <c r="AC28" s="26">
        <v>99.327790385679108</v>
      </c>
      <c r="AD28" s="26">
        <v>99.692573614423139</v>
      </c>
      <c r="AE28" s="26">
        <v>48.948482515944583</v>
      </c>
      <c r="AF28" s="26">
        <v>99.326803220873956</v>
      </c>
      <c r="AG28" s="26">
        <v>99.692565325347275</v>
      </c>
      <c r="AH28" s="26">
        <v>48.947630612117813</v>
      </c>
      <c r="AI28" s="26">
        <v>99.326790881682442</v>
      </c>
      <c r="AJ28" s="26">
        <v>99.692555638968628</v>
      </c>
      <c r="AK28" s="26">
        <v>48.949639381436803</v>
      </c>
      <c r="AL28" s="26">
        <v>99.326795159935529</v>
      </c>
      <c r="AM28" s="26">
        <v>99.69266783932413</v>
      </c>
      <c r="AN28" s="26">
        <v>48.947427670831928</v>
      </c>
      <c r="AO28" s="26">
        <v>99.326876650856306</v>
      </c>
      <c r="AP28" s="26">
        <v>100</v>
      </c>
      <c r="AQ28" s="26" t="s">
        <v>258</v>
      </c>
      <c r="AR28" s="26">
        <v>100</v>
      </c>
      <c r="AS28" s="26" t="s">
        <v>258</v>
      </c>
      <c r="AT28" s="26" t="s">
        <v>258</v>
      </c>
      <c r="AU28" s="26">
        <v>97.639930882127786</v>
      </c>
      <c r="AV28" s="26" t="s">
        <v>258</v>
      </c>
      <c r="AW28" s="26" t="s">
        <v>258</v>
      </c>
      <c r="AX28" s="26">
        <v>100</v>
      </c>
      <c r="AY28" s="26">
        <v>98.887673669535118</v>
      </c>
      <c r="AZ28" s="26">
        <v>40.068076829564795</v>
      </c>
      <c r="BA28" s="26">
        <v>97.468933445147528</v>
      </c>
      <c r="BB28" s="26">
        <v>100</v>
      </c>
      <c r="BC28" s="26" t="s">
        <v>258</v>
      </c>
      <c r="BD28" s="13">
        <v>100</v>
      </c>
      <c r="BE28" s="13" t="s">
        <v>258</v>
      </c>
      <c r="BF28" s="13" t="s">
        <v>258</v>
      </c>
      <c r="BG28" s="13" t="s">
        <v>258</v>
      </c>
      <c r="BH28" s="26" t="s">
        <v>258</v>
      </c>
      <c r="BI28" s="26" t="s">
        <v>258</v>
      </c>
      <c r="BJ28" s="26" t="s">
        <v>258</v>
      </c>
      <c r="BK28" s="26" t="s">
        <v>258</v>
      </c>
      <c r="BL28" s="26" t="s">
        <v>258</v>
      </c>
      <c r="BM28" s="26" t="s">
        <v>258</v>
      </c>
      <c r="BN28" s="26" t="s">
        <v>258</v>
      </c>
      <c r="BO28" s="26" t="s">
        <v>258</v>
      </c>
      <c r="BP28" s="26" t="s">
        <v>258</v>
      </c>
      <c r="BQ28" s="26" t="s">
        <v>258</v>
      </c>
      <c r="BR28" s="26" t="s">
        <v>258</v>
      </c>
      <c r="BS28" s="26" t="s">
        <v>258</v>
      </c>
      <c r="BT28" s="26" t="s">
        <v>258</v>
      </c>
      <c r="BU28" s="26" t="s">
        <v>258</v>
      </c>
      <c r="BV28" s="26" t="s">
        <v>258</v>
      </c>
    </row>
    <row r="29" spans="1:74">
      <c r="A29" s="6" t="s">
        <v>189</v>
      </c>
      <c r="B29" s="6" t="s">
        <v>21</v>
      </c>
      <c r="C29" s="32">
        <v>99.444872338976296</v>
      </c>
      <c r="D29" s="32">
        <v>37.989568426602396</v>
      </c>
      <c r="E29" s="32">
        <v>98.678363837389497</v>
      </c>
      <c r="F29" s="26">
        <v>99.444872338976296</v>
      </c>
      <c r="G29" s="26">
        <v>37.989568426602396</v>
      </c>
      <c r="H29" s="26">
        <v>98.678363837389497</v>
      </c>
      <c r="I29" s="26">
        <v>99.314182532633765</v>
      </c>
      <c r="J29" s="26">
        <v>41.798658214279115</v>
      </c>
      <c r="K29" s="26">
        <v>98.597412851352161</v>
      </c>
      <c r="L29" s="26">
        <v>99.336258393745311</v>
      </c>
      <c r="M29" s="26">
        <v>42.58578431372549</v>
      </c>
      <c r="N29" s="26">
        <v>98.548975272226528</v>
      </c>
      <c r="O29" s="26">
        <v>99.159169186616367</v>
      </c>
      <c r="P29" s="26">
        <v>42.5324867976028</v>
      </c>
      <c r="Q29" s="26">
        <v>98.34685958648366</v>
      </c>
      <c r="R29" s="26">
        <v>100</v>
      </c>
      <c r="S29" s="26" t="s">
        <v>258</v>
      </c>
      <c r="T29" s="26">
        <v>100</v>
      </c>
      <c r="U29" s="27">
        <v>100.39516320240259</v>
      </c>
      <c r="V29" s="26">
        <v>21.839080459770116</v>
      </c>
      <c r="W29" s="26">
        <v>99.377349124175595</v>
      </c>
      <c r="X29" s="26">
        <v>100.00447670056425</v>
      </c>
      <c r="Y29" s="26">
        <v>20.224719101123593</v>
      </c>
      <c r="Z29" s="26">
        <v>99.991764183508309</v>
      </c>
      <c r="AA29" s="26">
        <v>99.543900476136329</v>
      </c>
      <c r="AB29" s="26">
        <v>33.908570974660421</v>
      </c>
      <c r="AC29" s="26">
        <v>98.644223461546005</v>
      </c>
      <c r="AD29" s="26">
        <v>99.540750539116516</v>
      </c>
      <c r="AE29" s="26">
        <v>33.908570974660421</v>
      </c>
      <c r="AF29" s="26">
        <v>98.634989350028334</v>
      </c>
      <c r="AG29" s="26">
        <v>99.54182597970933</v>
      </c>
      <c r="AH29" s="26">
        <v>34.167339252085014</v>
      </c>
      <c r="AI29" s="26">
        <v>98.639620460048874</v>
      </c>
      <c r="AJ29" s="26">
        <v>99.538579259035771</v>
      </c>
      <c r="AK29" s="26">
        <v>34.168609168609173</v>
      </c>
      <c r="AL29" s="26">
        <v>98.636449541395081</v>
      </c>
      <c r="AM29" s="26">
        <v>99.542962295328223</v>
      </c>
      <c r="AN29" s="26">
        <v>32.999373825923605</v>
      </c>
      <c r="AO29" s="26">
        <v>98.624600163699867</v>
      </c>
      <c r="AP29" s="26">
        <v>100</v>
      </c>
      <c r="AQ29" s="26" t="s">
        <v>258</v>
      </c>
      <c r="AR29" s="26">
        <v>100</v>
      </c>
      <c r="AS29" s="26" t="s">
        <v>258</v>
      </c>
      <c r="AT29" s="26" t="s">
        <v>258</v>
      </c>
      <c r="AU29" s="26">
        <v>98.605241907031811</v>
      </c>
      <c r="AV29" s="26" t="s">
        <v>258</v>
      </c>
      <c r="AW29" s="26" t="s">
        <v>258</v>
      </c>
      <c r="AX29" s="26">
        <v>100</v>
      </c>
      <c r="AY29" s="26">
        <v>99.422704704199276</v>
      </c>
      <c r="AZ29" s="26">
        <v>37.649743297204793</v>
      </c>
      <c r="BA29" s="26">
        <v>98.524667656303123</v>
      </c>
      <c r="BB29" s="26">
        <v>99.999728232806646</v>
      </c>
      <c r="BC29" s="26" t="s">
        <v>258</v>
      </c>
      <c r="BD29" s="13">
        <v>99.999728232806646</v>
      </c>
      <c r="BE29" s="13" t="s">
        <v>258</v>
      </c>
      <c r="BF29" s="13" t="s">
        <v>258</v>
      </c>
      <c r="BG29" s="13" t="s">
        <v>258</v>
      </c>
      <c r="BH29" s="26" t="s">
        <v>258</v>
      </c>
      <c r="BI29" s="26" t="s">
        <v>258</v>
      </c>
      <c r="BJ29" s="26" t="s">
        <v>258</v>
      </c>
      <c r="BK29" s="26" t="s">
        <v>258</v>
      </c>
      <c r="BL29" s="26" t="s">
        <v>258</v>
      </c>
      <c r="BM29" s="26" t="s">
        <v>258</v>
      </c>
      <c r="BN29" s="26" t="s">
        <v>258</v>
      </c>
      <c r="BO29" s="26" t="s">
        <v>258</v>
      </c>
      <c r="BP29" s="26" t="s">
        <v>258</v>
      </c>
      <c r="BQ29" s="26" t="s">
        <v>258</v>
      </c>
      <c r="BR29" s="26" t="s">
        <v>258</v>
      </c>
      <c r="BS29" s="26" t="s">
        <v>258</v>
      </c>
      <c r="BT29" s="26" t="s">
        <v>258</v>
      </c>
      <c r="BU29" s="26" t="s">
        <v>258</v>
      </c>
      <c r="BV29" s="26" t="s">
        <v>258</v>
      </c>
    </row>
    <row r="30" spans="1:74">
      <c r="A30" s="6" t="s">
        <v>190</v>
      </c>
      <c r="B30" s="6" t="s">
        <v>8</v>
      </c>
      <c r="C30" s="32">
        <v>99.41295633823664</v>
      </c>
      <c r="D30" s="32">
        <v>42.457215715156842</v>
      </c>
      <c r="E30" s="32">
        <v>98.804444554737785</v>
      </c>
      <c r="F30" s="26">
        <v>99.41295633823664</v>
      </c>
      <c r="G30" s="26">
        <v>42.457215715156842</v>
      </c>
      <c r="H30" s="26">
        <v>98.804444554737785</v>
      </c>
      <c r="I30" s="26">
        <v>99.217503738705176</v>
      </c>
      <c r="J30" s="26">
        <v>39.065671293596168</v>
      </c>
      <c r="K30" s="26">
        <v>98.363962011159501</v>
      </c>
      <c r="L30" s="26">
        <v>99.15982708198068</v>
      </c>
      <c r="M30" s="26">
        <v>39.89110707803993</v>
      </c>
      <c r="N30" s="26">
        <v>98.267342967708089</v>
      </c>
      <c r="O30" s="26">
        <v>99.169521641296953</v>
      </c>
      <c r="P30" s="26">
        <v>39.907248281439543</v>
      </c>
      <c r="Q30" s="26">
        <v>98.277112393103266</v>
      </c>
      <c r="R30" s="26">
        <v>100</v>
      </c>
      <c r="S30" s="26" t="s">
        <v>258</v>
      </c>
      <c r="T30" s="26">
        <v>100</v>
      </c>
      <c r="U30" s="27">
        <v>99.648871240532387</v>
      </c>
      <c r="V30" s="26">
        <v>21.105527638190953</v>
      </c>
      <c r="W30" s="26">
        <v>99.149225717769454</v>
      </c>
      <c r="X30" s="26">
        <v>99.649045671170711</v>
      </c>
      <c r="Y30" s="26">
        <v>21.136549468520034</v>
      </c>
      <c r="Z30" s="26">
        <v>99.149648807557995</v>
      </c>
      <c r="AA30" s="26">
        <v>99.597454231723205</v>
      </c>
      <c r="AB30" s="26">
        <v>49.522796756613054</v>
      </c>
      <c r="AC30" s="26">
        <v>99.209468254211842</v>
      </c>
      <c r="AD30" s="26">
        <v>99.59343678530125</v>
      </c>
      <c r="AE30" s="26">
        <v>49.522796756613054</v>
      </c>
      <c r="AF30" s="26">
        <v>99.201640404509405</v>
      </c>
      <c r="AG30" s="26">
        <v>99.591858078915223</v>
      </c>
      <c r="AH30" s="26">
        <v>49.150998633790906</v>
      </c>
      <c r="AI30" s="26">
        <v>99.201271114930805</v>
      </c>
      <c r="AJ30" s="26">
        <v>99.595507287457806</v>
      </c>
      <c r="AK30" s="26">
        <v>49.152830509435027</v>
      </c>
      <c r="AL30" s="26">
        <v>99.204913738406091</v>
      </c>
      <c r="AM30" s="26">
        <v>99.590516320849503</v>
      </c>
      <c r="AN30" s="26">
        <v>52.186208396780508</v>
      </c>
      <c r="AO30" s="26">
        <v>99.189253885247112</v>
      </c>
      <c r="AP30" s="26">
        <v>100</v>
      </c>
      <c r="AQ30" s="26" t="s">
        <v>258</v>
      </c>
      <c r="AR30" s="26">
        <v>100</v>
      </c>
      <c r="AS30" s="26" t="s">
        <v>258</v>
      </c>
      <c r="AT30" s="26" t="s">
        <v>258</v>
      </c>
      <c r="AU30" s="26">
        <v>98.360936846507741</v>
      </c>
      <c r="AV30" s="26" t="s">
        <v>258</v>
      </c>
      <c r="AW30" s="26" t="s">
        <v>258</v>
      </c>
      <c r="AX30" s="26">
        <v>100</v>
      </c>
      <c r="AY30" s="26">
        <v>98.881944816980493</v>
      </c>
      <c r="AZ30" s="26">
        <v>51.288217107523195</v>
      </c>
      <c r="BA30" s="26">
        <v>98.270543637992432</v>
      </c>
      <c r="BB30" s="26">
        <v>100</v>
      </c>
      <c r="BC30" s="26">
        <v>0</v>
      </c>
      <c r="BD30" s="13">
        <v>99.997468056554681</v>
      </c>
      <c r="BE30" s="13" t="s">
        <v>258</v>
      </c>
      <c r="BF30" s="13" t="s">
        <v>258</v>
      </c>
      <c r="BG30" s="13" t="s">
        <v>258</v>
      </c>
      <c r="BH30" s="26" t="s">
        <v>258</v>
      </c>
      <c r="BI30" s="26" t="s">
        <v>258</v>
      </c>
      <c r="BJ30" s="26" t="s">
        <v>258</v>
      </c>
      <c r="BK30" s="26" t="s">
        <v>258</v>
      </c>
      <c r="BL30" s="26" t="s">
        <v>258</v>
      </c>
      <c r="BM30" s="26" t="s">
        <v>258</v>
      </c>
      <c r="BN30" s="26" t="s">
        <v>258</v>
      </c>
      <c r="BO30" s="26" t="s">
        <v>258</v>
      </c>
      <c r="BP30" s="26" t="s">
        <v>258</v>
      </c>
      <c r="BQ30" s="26" t="s">
        <v>258</v>
      </c>
      <c r="BR30" s="26" t="s">
        <v>258</v>
      </c>
      <c r="BS30" s="26" t="s">
        <v>258</v>
      </c>
      <c r="BT30" s="26" t="s">
        <v>258</v>
      </c>
      <c r="BU30" s="26" t="s">
        <v>258</v>
      </c>
      <c r="BV30" s="26" t="s">
        <v>258</v>
      </c>
    </row>
    <row r="31" spans="1:74">
      <c r="A31" s="6" t="s">
        <v>191</v>
      </c>
      <c r="B31" s="6" t="s">
        <v>30</v>
      </c>
      <c r="C31" s="32">
        <v>99.031001886363242</v>
      </c>
      <c r="D31" s="32">
        <v>34.285845823610153</v>
      </c>
      <c r="E31" s="32">
        <v>97.709142844177862</v>
      </c>
      <c r="F31" s="26">
        <v>99.031001886363242</v>
      </c>
      <c r="G31" s="26">
        <v>34.285845823610153</v>
      </c>
      <c r="H31" s="26">
        <v>97.709142844177862</v>
      </c>
      <c r="I31" s="26">
        <v>98.283944464681539</v>
      </c>
      <c r="J31" s="26">
        <v>36.95361582676113</v>
      </c>
      <c r="K31" s="26">
        <v>96.533430823749967</v>
      </c>
      <c r="L31" s="26">
        <v>97.987127034763148</v>
      </c>
      <c r="M31" s="26">
        <v>36.927851047323507</v>
      </c>
      <c r="N31" s="26">
        <v>96.036443307656455</v>
      </c>
      <c r="O31" s="26">
        <v>97.987146381517178</v>
      </c>
      <c r="P31" s="26">
        <v>36.924511020664767</v>
      </c>
      <c r="Q31" s="26">
        <v>96.036398874403687</v>
      </c>
      <c r="R31" s="26">
        <v>89.224178662550784</v>
      </c>
      <c r="S31" s="26" t="s">
        <v>258</v>
      </c>
      <c r="T31" s="26">
        <v>89.224178662550784</v>
      </c>
      <c r="U31" s="27">
        <v>99.562864581071665</v>
      </c>
      <c r="V31" s="26">
        <v>20.969512710075165</v>
      </c>
      <c r="W31" s="26">
        <v>97.684501174703897</v>
      </c>
      <c r="X31" s="26">
        <v>99.562971144456952</v>
      </c>
      <c r="Y31" s="26">
        <v>66.181545386346585</v>
      </c>
      <c r="Z31" s="26">
        <v>99.306020723521613</v>
      </c>
      <c r="AA31" s="26">
        <v>99.566966982400444</v>
      </c>
      <c r="AB31" s="26">
        <v>30.65657435383628</v>
      </c>
      <c r="AC31" s="26">
        <v>98.501298195406093</v>
      </c>
      <c r="AD31" s="26">
        <v>99.563393697894213</v>
      </c>
      <c r="AE31" s="26">
        <v>30.65657435383628</v>
      </c>
      <c r="AF31" s="26">
        <v>98.489124070506648</v>
      </c>
      <c r="AG31" s="26">
        <v>99.563385049052243</v>
      </c>
      <c r="AH31" s="26">
        <v>30.714429837495537</v>
      </c>
      <c r="AI31" s="26">
        <v>98.354289159601819</v>
      </c>
      <c r="AJ31" s="26">
        <v>99.563385265838122</v>
      </c>
      <c r="AK31" s="26">
        <v>30.715413632774808</v>
      </c>
      <c r="AL31" s="26">
        <v>98.636984302315796</v>
      </c>
      <c r="AM31" s="26">
        <v>99.563446725225134</v>
      </c>
      <c r="AN31" s="26">
        <v>30.294996897738169</v>
      </c>
      <c r="AO31" s="26">
        <v>98.483529432455725</v>
      </c>
      <c r="AP31" s="26">
        <v>100</v>
      </c>
      <c r="AQ31" s="26" t="s">
        <v>258</v>
      </c>
      <c r="AR31" s="26">
        <v>100</v>
      </c>
      <c r="AS31" s="26" t="s">
        <v>258</v>
      </c>
      <c r="AT31" s="26" t="s">
        <v>258</v>
      </c>
      <c r="AU31" s="26">
        <v>94.325790696758432</v>
      </c>
      <c r="AV31" s="26" t="s">
        <v>258</v>
      </c>
      <c r="AW31" s="26" t="s">
        <v>258</v>
      </c>
      <c r="AX31" s="26">
        <v>100</v>
      </c>
      <c r="AY31" s="26">
        <v>97.887394508895767</v>
      </c>
      <c r="AZ31" s="26">
        <v>25.060591371788661</v>
      </c>
      <c r="BA31" s="26">
        <v>93.932645787597863</v>
      </c>
      <c r="BB31" s="26">
        <v>100</v>
      </c>
      <c r="BC31" s="26" t="s">
        <v>258</v>
      </c>
      <c r="BD31" s="13">
        <v>100</v>
      </c>
      <c r="BE31" s="13" t="s">
        <v>258</v>
      </c>
      <c r="BF31" s="13" t="s">
        <v>258</v>
      </c>
      <c r="BG31" s="13" t="s">
        <v>258</v>
      </c>
      <c r="BH31" s="26" t="s">
        <v>258</v>
      </c>
      <c r="BI31" s="26" t="s">
        <v>258</v>
      </c>
      <c r="BJ31" s="26" t="s">
        <v>258</v>
      </c>
      <c r="BK31" s="26" t="s">
        <v>258</v>
      </c>
      <c r="BL31" s="26" t="s">
        <v>258</v>
      </c>
      <c r="BM31" s="26" t="s">
        <v>258</v>
      </c>
      <c r="BN31" s="26" t="s">
        <v>258</v>
      </c>
      <c r="BO31" s="26" t="s">
        <v>258</v>
      </c>
      <c r="BP31" s="26" t="s">
        <v>258</v>
      </c>
      <c r="BQ31" s="26" t="s">
        <v>258</v>
      </c>
      <c r="BR31" s="26" t="s">
        <v>258</v>
      </c>
      <c r="BS31" s="26" t="s">
        <v>258</v>
      </c>
      <c r="BT31" s="26" t="s">
        <v>258</v>
      </c>
      <c r="BU31" s="26" t="s">
        <v>258</v>
      </c>
      <c r="BV31" s="26" t="s">
        <v>258</v>
      </c>
    </row>
    <row r="32" spans="1:74">
      <c r="A32" s="6" t="s">
        <v>192</v>
      </c>
      <c r="B32" s="6" t="s">
        <v>20</v>
      </c>
      <c r="C32" s="32">
        <v>99.256034537052102</v>
      </c>
      <c r="D32" s="32">
        <v>46.06678854539733</v>
      </c>
      <c r="E32" s="32">
        <v>98.42696118370003</v>
      </c>
      <c r="F32" s="26">
        <v>99.256034537052102</v>
      </c>
      <c r="G32" s="26">
        <v>46.06678854539733</v>
      </c>
      <c r="H32" s="26">
        <v>98.42696118370003</v>
      </c>
      <c r="I32" s="26">
        <v>98.83805360172623</v>
      </c>
      <c r="J32" s="26">
        <v>42.886236674137876</v>
      </c>
      <c r="K32" s="26">
        <v>97.433515934512627</v>
      </c>
      <c r="L32" s="26">
        <v>98.468775281192094</v>
      </c>
      <c r="M32" s="26">
        <v>43.827039718254746</v>
      </c>
      <c r="N32" s="26">
        <v>96.705537701957866</v>
      </c>
      <c r="O32" s="26">
        <v>98.468402161431115</v>
      </c>
      <c r="P32" s="26">
        <v>43.843604298841193</v>
      </c>
      <c r="Q32" s="26">
        <v>96.705942770132452</v>
      </c>
      <c r="R32" s="26">
        <v>100</v>
      </c>
      <c r="S32" s="26" t="s">
        <v>258</v>
      </c>
      <c r="T32" s="26">
        <v>100</v>
      </c>
      <c r="U32" s="27">
        <v>99.852350292878924</v>
      </c>
      <c r="V32" s="26">
        <v>25.068418171866448</v>
      </c>
      <c r="W32" s="26">
        <v>99.486689522096711</v>
      </c>
      <c r="X32" s="26">
        <v>99.85261642028091</v>
      </c>
      <c r="Y32" s="26">
        <v>25.06311360448808</v>
      </c>
      <c r="Z32" s="26">
        <v>99.486987853501503</v>
      </c>
      <c r="AA32" s="26">
        <v>99.531875901314422</v>
      </c>
      <c r="AB32" s="26">
        <v>53.156392216820556</v>
      </c>
      <c r="AC32" s="26">
        <v>99.107830744069986</v>
      </c>
      <c r="AD32" s="26">
        <v>99.528393657872471</v>
      </c>
      <c r="AE32" s="26">
        <v>53.156392216820556</v>
      </c>
      <c r="AF32" s="26">
        <v>99.101255278554646</v>
      </c>
      <c r="AG32" s="26">
        <v>99.528369881203233</v>
      </c>
      <c r="AH32" s="26">
        <v>53.159231624067317</v>
      </c>
      <c r="AI32" s="26">
        <v>99.101255259494394</v>
      </c>
      <c r="AJ32" s="26">
        <v>99.528386304289469</v>
      </c>
      <c r="AK32" s="26">
        <v>53.153711535656988</v>
      </c>
      <c r="AL32" s="26">
        <v>99.101226305728801</v>
      </c>
      <c r="AM32" s="26">
        <v>99.528453143360892</v>
      </c>
      <c r="AN32" s="26">
        <v>53.154565605233287</v>
      </c>
      <c r="AO32" s="26">
        <v>99.101298279633838</v>
      </c>
      <c r="AP32" s="26">
        <v>100</v>
      </c>
      <c r="AQ32" s="26" t="s">
        <v>258</v>
      </c>
      <c r="AR32" s="26">
        <v>100</v>
      </c>
      <c r="AS32" s="26" t="s">
        <v>258</v>
      </c>
      <c r="AT32" s="26" t="s">
        <v>258</v>
      </c>
      <c r="AU32" s="26">
        <v>95.165595465490313</v>
      </c>
      <c r="AV32" s="26" t="s">
        <v>258</v>
      </c>
      <c r="AW32" s="26" t="s">
        <v>258</v>
      </c>
      <c r="AX32" s="26">
        <v>100</v>
      </c>
      <c r="AY32" s="26">
        <v>97.536200561919173</v>
      </c>
      <c r="AZ32" s="26">
        <v>41.429917867241144</v>
      </c>
      <c r="BA32" s="26">
        <v>94.686707194485663</v>
      </c>
      <c r="BB32" s="26">
        <v>100</v>
      </c>
      <c r="BC32" s="26" t="s">
        <v>258</v>
      </c>
      <c r="BD32" s="13">
        <v>100</v>
      </c>
      <c r="BE32" s="13" t="s">
        <v>258</v>
      </c>
      <c r="BF32" s="13" t="s">
        <v>258</v>
      </c>
      <c r="BG32" s="13" t="s">
        <v>258</v>
      </c>
      <c r="BH32" s="26" t="s">
        <v>258</v>
      </c>
      <c r="BI32" s="26" t="s">
        <v>258</v>
      </c>
      <c r="BJ32" s="26" t="s">
        <v>258</v>
      </c>
      <c r="BK32" s="26" t="s">
        <v>258</v>
      </c>
      <c r="BL32" s="26" t="s">
        <v>258</v>
      </c>
      <c r="BM32" s="26" t="s">
        <v>258</v>
      </c>
      <c r="BN32" s="26" t="s">
        <v>258</v>
      </c>
      <c r="BO32" s="26" t="s">
        <v>258</v>
      </c>
      <c r="BP32" s="26" t="s">
        <v>258</v>
      </c>
      <c r="BQ32" s="26" t="s">
        <v>258</v>
      </c>
      <c r="BR32" s="26" t="s">
        <v>258</v>
      </c>
      <c r="BS32" s="26" t="s">
        <v>258</v>
      </c>
      <c r="BT32" s="26" t="s">
        <v>258</v>
      </c>
      <c r="BU32" s="26" t="s">
        <v>258</v>
      </c>
      <c r="BV32" s="26" t="s">
        <v>258</v>
      </c>
    </row>
    <row r="33" spans="1:74">
      <c r="A33" s="6" t="s">
        <v>193</v>
      </c>
      <c r="B33" s="6" t="s">
        <v>25</v>
      </c>
      <c r="C33" s="32">
        <v>99.421117241610972</v>
      </c>
      <c r="D33" s="32">
        <v>38.278000903063287</v>
      </c>
      <c r="E33" s="32">
        <v>98.353661326364588</v>
      </c>
      <c r="F33" s="26">
        <v>99.421117241610972</v>
      </c>
      <c r="G33" s="26">
        <v>38.278000903063287</v>
      </c>
      <c r="H33" s="26">
        <v>98.353661326364588</v>
      </c>
      <c r="I33" s="26">
        <v>99.135920379957625</v>
      </c>
      <c r="J33" s="26">
        <v>41.061531120382725</v>
      </c>
      <c r="K33" s="26">
        <v>97.931247677697982</v>
      </c>
      <c r="L33" s="26">
        <v>99.055282309450334</v>
      </c>
      <c r="M33" s="26">
        <v>54.279015240328256</v>
      </c>
      <c r="N33" s="26">
        <v>98.2649630127774</v>
      </c>
      <c r="O33" s="26">
        <v>99.038817818722123</v>
      </c>
      <c r="P33" s="26">
        <v>54.292071267182948</v>
      </c>
      <c r="Q33" s="26">
        <v>98.249241046632832</v>
      </c>
      <c r="R33" s="26">
        <v>100</v>
      </c>
      <c r="S33" s="26" t="s">
        <v>258</v>
      </c>
      <c r="T33" s="26">
        <v>100</v>
      </c>
      <c r="U33" s="27">
        <v>99.734961484699767</v>
      </c>
      <c r="V33" s="26">
        <v>5.2484563363716559</v>
      </c>
      <c r="W33" s="26">
        <v>95.999674534031527</v>
      </c>
      <c r="X33" s="26">
        <v>99.735634760113527</v>
      </c>
      <c r="Y33" s="26">
        <v>5.2414064549986881</v>
      </c>
      <c r="Z33" s="26">
        <v>95.999636896502537</v>
      </c>
      <c r="AA33" s="26">
        <v>99.624559360461518</v>
      </c>
      <c r="AB33" s="26">
        <v>36.867941195028074</v>
      </c>
      <c r="AC33" s="26">
        <v>98.67206848689851</v>
      </c>
      <c r="AD33" s="26">
        <v>99.61999295692722</v>
      </c>
      <c r="AE33" s="26">
        <v>36.867941195028074</v>
      </c>
      <c r="AF33" s="26">
        <v>98.656165215662085</v>
      </c>
      <c r="AG33" s="26">
        <v>99.621924420115292</v>
      </c>
      <c r="AH33" s="26">
        <v>39.163520882018091</v>
      </c>
      <c r="AI33" s="26">
        <v>98.746098239303365</v>
      </c>
      <c r="AJ33" s="26">
        <v>99.615830767636453</v>
      </c>
      <c r="AK33" s="26">
        <v>39.1630657266318</v>
      </c>
      <c r="AL33" s="26">
        <v>98.74011649359548</v>
      </c>
      <c r="AM33" s="26">
        <v>99.621393187817603</v>
      </c>
      <c r="AN33" s="26">
        <v>31.546771627166905</v>
      </c>
      <c r="AO33" s="26">
        <v>98.406005774322963</v>
      </c>
      <c r="AP33" s="26">
        <v>100</v>
      </c>
      <c r="AQ33" s="26" t="s">
        <v>258</v>
      </c>
      <c r="AR33" s="26">
        <v>100</v>
      </c>
      <c r="AS33" s="26" t="s">
        <v>258</v>
      </c>
      <c r="AT33" s="26" t="s">
        <v>258</v>
      </c>
      <c r="AU33" s="26">
        <v>91.905140297829746</v>
      </c>
      <c r="AV33" s="26" t="s">
        <v>258</v>
      </c>
      <c r="AW33" s="26" t="s">
        <v>258</v>
      </c>
      <c r="AX33" s="26">
        <v>100</v>
      </c>
      <c r="AY33" s="26">
        <v>97.479689052545453</v>
      </c>
      <c r="AZ33" s="26">
        <v>22.506811989100818</v>
      </c>
      <c r="BA33" s="26">
        <v>91.555148839963394</v>
      </c>
      <c r="BB33" s="26">
        <v>100</v>
      </c>
      <c r="BC33" s="26" t="s">
        <v>258</v>
      </c>
      <c r="BD33" s="13">
        <v>100</v>
      </c>
      <c r="BE33" s="13" t="s">
        <v>258</v>
      </c>
      <c r="BF33" s="13" t="s">
        <v>258</v>
      </c>
      <c r="BG33" s="13" t="s">
        <v>258</v>
      </c>
      <c r="BH33" s="26" t="s">
        <v>258</v>
      </c>
      <c r="BI33" s="26" t="s">
        <v>258</v>
      </c>
      <c r="BJ33" s="26" t="s">
        <v>258</v>
      </c>
      <c r="BK33" s="26" t="s">
        <v>258</v>
      </c>
      <c r="BL33" s="26" t="s">
        <v>258</v>
      </c>
      <c r="BM33" s="26" t="s">
        <v>258</v>
      </c>
      <c r="BN33" s="26" t="s">
        <v>258</v>
      </c>
      <c r="BO33" s="26" t="s">
        <v>258</v>
      </c>
      <c r="BP33" s="26" t="s">
        <v>258</v>
      </c>
      <c r="BQ33" s="26" t="s">
        <v>258</v>
      </c>
      <c r="BR33" s="26" t="s">
        <v>258</v>
      </c>
      <c r="BS33" s="26" t="s">
        <v>258</v>
      </c>
      <c r="BT33" s="26" t="s">
        <v>258</v>
      </c>
      <c r="BU33" s="26" t="s">
        <v>258</v>
      </c>
      <c r="BV33" s="26" t="s">
        <v>258</v>
      </c>
    </row>
    <row r="34" spans="1:74">
      <c r="A34" s="6" t="s">
        <v>194</v>
      </c>
      <c r="B34" s="6" t="s">
        <v>23</v>
      </c>
      <c r="C34" s="32">
        <v>99.536945799001941</v>
      </c>
      <c r="D34" s="32">
        <v>63.442532799120123</v>
      </c>
      <c r="E34" s="32">
        <v>99.247186990235505</v>
      </c>
      <c r="F34" s="26">
        <v>99.536945799001941</v>
      </c>
      <c r="G34" s="26">
        <v>63.442532799120123</v>
      </c>
      <c r="H34" s="26">
        <v>99.247186990235505</v>
      </c>
      <c r="I34" s="26">
        <v>99.343063235846714</v>
      </c>
      <c r="J34" s="26">
        <v>87.676799007444174</v>
      </c>
      <c r="K34" s="26">
        <v>99.251355126708091</v>
      </c>
      <c r="L34" s="26">
        <v>99.453417325818222</v>
      </c>
      <c r="M34" s="26">
        <v>91</v>
      </c>
      <c r="N34" s="26">
        <v>99.38983688243313</v>
      </c>
      <c r="O34" s="26">
        <v>99.271356526257264</v>
      </c>
      <c r="P34" s="26">
        <v>91.11258718033875</v>
      </c>
      <c r="Q34" s="26">
        <v>99.201972769633215</v>
      </c>
      <c r="R34" s="26">
        <v>100</v>
      </c>
      <c r="S34" s="26" t="s">
        <v>258</v>
      </c>
      <c r="T34" s="26">
        <v>100</v>
      </c>
      <c r="U34" s="27">
        <v>99.737265279764998</v>
      </c>
      <c r="V34" s="26">
        <v>11.017838405036725</v>
      </c>
      <c r="W34" s="26">
        <v>99.205195491702696</v>
      </c>
      <c r="X34" s="26">
        <v>99.945766756377481</v>
      </c>
      <c r="Y34" s="26">
        <v>0</v>
      </c>
      <c r="Z34" s="26">
        <v>99.818211977697956</v>
      </c>
      <c r="AA34" s="26">
        <v>99.745714981439789</v>
      </c>
      <c r="AB34" s="26">
        <v>37.591504278791625</v>
      </c>
      <c r="AC34" s="26">
        <v>99.190444127380928</v>
      </c>
      <c r="AD34" s="26">
        <v>99.743087896929666</v>
      </c>
      <c r="AE34" s="26">
        <v>37.591504278791625</v>
      </c>
      <c r="AF34" s="26">
        <v>99.182155880152507</v>
      </c>
      <c r="AG34" s="26">
        <v>99.801320977536278</v>
      </c>
      <c r="AH34" s="26">
        <v>37.846223702134104</v>
      </c>
      <c r="AI34" s="26">
        <v>99.147898239447301</v>
      </c>
      <c r="AJ34" s="26">
        <v>99.801328147582637</v>
      </c>
      <c r="AK34" s="26">
        <v>37.853863810252484</v>
      </c>
      <c r="AL34" s="26">
        <v>99.192826628704637</v>
      </c>
      <c r="AM34" s="26">
        <v>99.30407825110909</v>
      </c>
      <c r="AN34" s="26">
        <v>0</v>
      </c>
      <c r="AO34" s="26">
        <v>99.251293475328467</v>
      </c>
      <c r="AP34" s="26">
        <v>100</v>
      </c>
      <c r="AQ34" s="26" t="s">
        <v>258</v>
      </c>
      <c r="AR34" s="26">
        <v>100</v>
      </c>
      <c r="AS34" s="26" t="s">
        <v>258</v>
      </c>
      <c r="AT34" s="26" t="s">
        <v>258</v>
      </c>
      <c r="AU34" s="26">
        <v>97.804974815428139</v>
      </c>
      <c r="AV34" s="26" t="s">
        <v>258</v>
      </c>
      <c r="AW34" s="26" t="s">
        <v>258</v>
      </c>
      <c r="AX34" s="26">
        <v>100</v>
      </c>
      <c r="AY34" s="26">
        <v>98.694686169227921</v>
      </c>
      <c r="AZ34" s="26">
        <v>50.823223570190649</v>
      </c>
      <c r="BA34" s="26">
        <v>97.693241969400333</v>
      </c>
      <c r="BB34" s="26">
        <v>100</v>
      </c>
      <c r="BC34" s="26" t="s">
        <v>258</v>
      </c>
      <c r="BD34" s="13">
        <v>100</v>
      </c>
      <c r="BE34" s="13" t="s">
        <v>258</v>
      </c>
      <c r="BF34" s="13" t="s">
        <v>258</v>
      </c>
      <c r="BG34" s="13" t="s">
        <v>258</v>
      </c>
      <c r="BH34" s="26" t="s">
        <v>258</v>
      </c>
      <c r="BI34" s="26" t="s">
        <v>258</v>
      </c>
      <c r="BJ34" s="26" t="s">
        <v>258</v>
      </c>
      <c r="BK34" s="26" t="s">
        <v>258</v>
      </c>
      <c r="BL34" s="26" t="s">
        <v>258</v>
      </c>
      <c r="BM34" s="26" t="s">
        <v>258</v>
      </c>
      <c r="BN34" s="26" t="s">
        <v>258</v>
      </c>
      <c r="BO34" s="26" t="s">
        <v>258</v>
      </c>
      <c r="BP34" s="26" t="s">
        <v>258</v>
      </c>
      <c r="BQ34" s="26" t="s">
        <v>258</v>
      </c>
      <c r="BR34" s="26" t="s">
        <v>258</v>
      </c>
      <c r="BS34" s="26" t="s">
        <v>258</v>
      </c>
      <c r="BT34" s="26" t="s">
        <v>258</v>
      </c>
      <c r="BU34" s="26" t="s">
        <v>258</v>
      </c>
      <c r="BV34" s="26" t="s">
        <v>258</v>
      </c>
    </row>
    <row r="35" spans="1:74">
      <c r="A35" s="6" t="s">
        <v>195</v>
      </c>
      <c r="B35" s="6" t="s">
        <v>10</v>
      </c>
      <c r="C35" s="32">
        <v>99.44308240038518</v>
      </c>
      <c r="D35" s="32">
        <v>39.060091254280778</v>
      </c>
      <c r="E35" s="32">
        <v>98.786569768703231</v>
      </c>
      <c r="F35" s="26">
        <v>99.44308240038518</v>
      </c>
      <c r="G35" s="26">
        <v>39.060091254280778</v>
      </c>
      <c r="H35" s="26">
        <v>98.786569768703231</v>
      </c>
      <c r="I35" s="26">
        <v>99.136252323581033</v>
      </c>
      <c r="J35" s="26">
        <v>38.265998426368284</v>
      </c>
      <c r="K35" s="26">
        <v>98.175283578313525</v>
      </c>
      <c r="L35" s="26">
        <v>98.942010230479042</v>
      </c>
      <c r="M35" s="26">
        <v>42.460493280165409</v>
      </c>
      <c r="N35" s="26">
        <v>98.003369850271156</v>
      </c>
      <c r="O35" s="26">
        <v>98.94195860458349</v>
      </c>
      <c r="P35" s="26">
        <v>42.461704539829867</v>
      </c>
      <c r="Q35" s="26">
        <v>98.00335212292633</v>
      </c>
      <c r="R35" s="26">
        <v>100</v>
      </c>
      <c r="S35" s="26" t="s">
        <v>258</v>
      </c>
      <c r="T35" s="26">
        <v>100</v>
      </c>
      <c r="U35" s="27">
        <v>99.971834396286908</v>
      </c>
      <c r="V35" s="26">
        <v>13.570069752694991</v>
      </c>
      <c r="W35" s="26">
        <v>98.958195784800012</v>
      </c>
      <c r="X35" s="26">
        <v>99.971805989996881</v>
      </c>
      <c r="Y35" s="26">
        <v>13.570630026326228</v>
      </c>
      <c r="Z35" s="26">
        <v>98.90355028015972</v>
      </c>
      <c r="AA35" s="26">
        <v>99.69313177973352</v>
      </c>
      <c r="AB35" s="26">
        <v>43.572808051297443</v>
      </c>
      <c r="AC35" s="26">
        <v>99.316036149441473</v>
      </c>
      <c r="AD35" s="26">
        <v>99.689968689085489</v>
      </c>
      <c r="AE35" s="26">
        <v>43.572808051297443</v>
      </c>
      <c r="AF35" s="26">
        <v>99.309033945735493</v>
      </c>
      <c r="AG35" s="26">
        <v>99.654093648051926</v>
      </c>
      <c r="AH35" s="26">
        <v>41.901292408547178</v>
      </c>
      <c r="AI35" s="26">
        <v>99.22990980745324</v>
      </c>
      <c r="AJ35" s="26">
        <v>99.654092566945565</v>
      </c>
      <c r="AK35" s="26">
        <v>41.901936132763389</v>
      </c>
      <c r="AL35" s="26">
        <v>99.229916003260726</v>
      </c>
      <c r="AM35" s="26">
        <v>99.943913210207953</v>
      </c>
      <c r="AN35" s="26">
        <v>74.409483134315352</v>
      </c>
      <c r="AO35" s="26">
        <v>99.871639352714979</v>
      </c>
      <c r="AP35" s="26">
        <v>100</v>
      </c>
      <c r="AQ35" s="26" t="s">
        <v>258</v>
      </c>
      <c r="AR35" s="26">
        <v>100</v>
      </c>
      <c r="AS35" s="26" t="s">
        <v>258</v>
      </c>
      <c r="AT35" s="26" t="s">
        <v>258</v>
      </c>
      <c r="AU35" s="26">
        <v>94.463671810431975</v>
      </c>
      <c r="AV35" s="26" t="s">
        <v>258</v>
      </c>
      <c r="AW35" s="26" t="s">
        <v>258</v>
      </c>
      <c r="AX35" s="26">
        <v>100</v>
      </c>
      <c r="AY35" s="26">
        <v>97.946709076359156</v>
      </c>
      <c r="AZ35" s="26">
        <v>23.240926886043805</v>
      </c>
      <c r="BA35" s="26">
        <v>94.071820877255803</v>
      </c>
      <c r="BB35" s="26">
        <v>100</v>
      </c>
      <c r="BC35" s="26">
        <v>0</v>
      </c>
      <c r="BD35" s="13">
        <v>99.998706141987114</v>
      </c>
      <c r="BE35" s="13" t="s">
        <v>258</v>
      </c>
      <c r="BF35" s="13" t="s">
        <v>258</v>
      </c>
      <c r="BG35" s="13" t="s">
        <v>258</v>
      </c>
      <c r="BH35" s="26" t="s">
        <v>258</v>
      </c>
      <c r="BI35" s="26" t="s">
        <v>258</v>
      </c>
      <c r="BJ35" s="26" t="s">
        <v>258</v>
      </c>
      <c r="BK35" s="26" t="s">
        <v>258</v>
      </c>
      <c r="BL35" s="26" t="s">
        <v>258</v>
      </c>
      <c r="BM35" s="26" t="s">
        <v>258</v>
      </c>
      <c r="BN35" s="26" t="s">
        <v>258</v>
      </c>
      <c r="BO35" s="26" t="s">
        <v>258</v>
      </c>
      <c r="BP35" s="26" t="s">
        <v>258</v>
      </c>
      <c r="BQ35" s="26" t="s">
        <v>258</v>
      </c>
      <c r="BR35" s="26" t="s">
        <v>258</v>
      </c>
      <c r="BS35" s="26" t="s">
        <v>258</v>
      </c>
      <c r="BT35" s="26" t="s">
        <v>258</v>
      </c>
      <c r="BU35" s="26" t="s">
        <v>258</v>
      </c>
      <c r="BV35" s="26" t="s">
        <v>258</v>
      </c>
    </row>
    <row r="36" spans="1:74">
      <c r="A36" s="6" t="s">
        <v>196</v>
      </c>
      <c r="B36" s="6" t="s">
        <v>24</v>
      </c>
      <c r="C36" s="32">
        <v>99.127701525405712</v>
      </c>
      <c r="D36" s="32">
        <v>34.153257980631793</v>
      </c>
      <c r="E36" s="32">
        <v>97.80552487040255</v>
      </c>
      <c r="F36" s="26">
        <v>99.127701525405712</v>
      </c>
      <c r="G36" s="26">
        <v>34.153257980631793</v>
      </c>
      <c r="H36" s="26">
        <v>97.80552487040255</v>
      </c>
      <c r="I36" s="26">
        <v>98.619295954641089</v>
      </c>
      <c r="J36" s="26">
        <v>38.599574507446121</v>
      </c>
      <c r="K36" s="26">
        <v>97.291430902394779</v>
      </c>
      <c r="L36" s="26">
        <v>98.385052802599517</v>
      </c>
      <c r="M36" s="26">
        <v>44.49901768172888</v>
      </c>
      <c r="N36" s="26">
        <v>97.222369411091449</v>
      </c>
      <c r="O36" s="26">
        <v>98.384747575603271</v>
      </c>
      <c r="P36" s="26">
        <v>44.48050032450292</v>
      </c>
      <c r="Q36" s="26">
        <v>97.221572682377001</v>
      </c>
      <c r="R36" s="26">
        <v>100</v>
      </c>
      <c r="S36" s="26" t="s">
        <v>258</v>
      </c>
      <c r="T36" s="26">
        <v>100</v>
      </c>
      <c r="U36" s="27">
        <v>99.818092402713816</v>
      </c>
      <c r="V36" s="26">
        <v>12.632014909919237</v>
      </c>
      <c r="W36" s="26">
        <v>97.647161950334123</v>
      </c>
      <c r="X36" s="26">
        <v>99.817587297507629</v>
      </c>
      <c r="Y36" s="26">
        <v>12.650265585686329</v>
      </c>
      <c r="Z36" s="26">
        <v>97.646960541338316</v>
      </c>
      <c r="AA36" s="26">
        <v>99.362400957736057</v>
      </c>
      <c r="AB36" s="26">
        <v>31.79871208368542</v>
      </c>
      <c r="AC36" s="26">
        <v>97.960727830189342</v>
      </c>
      <c r="AD36" s="26">
        <v>99.357650808813531</v>
      </c>
      <c r="AE36" s="26">
        <v>31.79871208368542</v>
      </c>
      <c r="AF36" s="26">
        <v>97.945852623186639</v>
      </c>
      <c r="AG36" s="26">
        <v>99.357671586448291</v>
      </c>
      <c r="AH36" s="26">
        <v>31.79835636563978</v>
      </c>
      <c r="AI36" s="26">
        <v>97.94586327949979</v>
      </c>
      <c r="AJ36" s="26">
        <v>99.35761480861764</v>
      </c>
      <c r="AK36" s="26">
        <v>31.799426934097418</v>
      </c>
      <c r="AL36" s="26">
        <v>97.945817385764315</v>
      </c>
      <c r="AM36" s="26">
        <v>99.357665149413435</v>
      </c>
      <c r="AN36" s="26">
        <v>31.798326189018166</v>
      </c>
      <c r="AO36" s="26">
        <v>97.945883876493696</v>
      </c>
      <c r="AP36" s="26">
        <v>100</v>
      </c>
      <c r="AQ36" s="26" t="s">
        <v>258</v>
      </c>
      <c r="AR36" s="26">
        <v>100</v>
      </c>
      <c r="AS36" s="26" t="s">
        <v>258</v>
      </c>
      <c r="AT36" s="26" t="s">
        <v>258</v>
      </c>
      <c r="AU36" s="26">
        <v>96.3268207502949</v>
      </c>
      <c r="AV36" s="26" t="s">
        <v>258</v>
      </c>
      <c r="AW36" s="26" t="s">
        <v>258</v>
      </c>
      <c r="AX36" s="26">
        <v>100</v>
      </c>
      <c r="AY36" s="26">
        <v>98.627312589266353</v>
      </c>
      <c r="AZ36" s="26">
        <v>26.9435736677116</v>
      </c>
      <c r="BA36" s="26">
        <v>96.172693069413214</v>
      </c>
      <c r="BB36" s="26">
        <v>100</v>
      </c>
      <c r="BC36" s="26" t="s">
        <v>258</v>
      </c>
      <c r="BD36" s="13">
        <v>100</v>
      </c>
      <c r="BE36" s="13" t="s">
        <v>258</v>
      </c>
      <c r="BF36" s="13" t="s">
        <v>258</v>
      </c>
      <c r="BG36" s="13" t="s">
        <v>258</v>
      </c>
      <c r="BH36" s="26" t="s">
        <v>258</v>
      </c>
      <c r="BI36" s="26" t="s">
        <v>258</v>
      </c>
      <c r="BJ36" s="26" t="s">
        <v>258</v>
      </c>
      <c r="BK36" s="26" t="s">
        <v>258</v>
      </c>
      <c r="BL36" s="26" t="s">
        <v>258</v>
      </c>
      <c r="BM36" s="26" t="s">
        <v>258</v>
      </c>
      <c r="BN36" s="26" t="s">
        <v>258</v>
      </c>
      <c r="BO36" s="26" t="s">
        <v>258</v>
      </c>
      <c r="BP36" s="26" t="s">
        <v>258</v>
      </c>
      <c r="BQ36" s="26" t="s">
        <v>258</v>
      </c>
      <c r="BR36" s="26" t="s">
        <v>258</v>
      </c>
      <c r="BS36" s="26" t="s">
        <v>258</v>
      </c>
      <c r="BT36" s="26" t="s">
        <v>258</v>
      </c>
      <c r="BU36" s="26" t="s">
        <v>258</v>
      </c>
      <c r="BV36" s="26" t="s">
        <v>258</v>
      </c>
    </row>
    <row r="37" spans="1:74">
      <c r="A37" s="6" t="s">
        <v>197</v>
      </c>
      <c r="B37" s="6" t="s">
        <v>3</v>
      </c>
      <c r="C37" s="32">
        <v>99.495904588420885</v>
      </c>
      <c r="D37" s="32">
        <v>35.860332814652566</v>
      </c>
      <c r="E37" s="32">
        <v>98.503390692634156</v>
      </c>
      <c r="F37" s="26">
        <v>99.495904588420885</v>
      </c>
      <c r="G37" s="26">
        <v>35.860332814652566</v>
      </c>
      <c r="H37" s="26">
        <v>98.503390692634156</v>
      </c>
      <c r="I37" s="26">
        <v>99.338839864355577</v>
      </c>
      <c r="J37" s="26">
        <v>37.345717298269555</v>
      </c>
      <c r="K37" s="26">
        <v>98.12936360063928</v>
      </c>
      <c r="L37" s="26">
        <v>99.242959300785742</v>
      </c>
      <c r="M37" s="26">
        <v>37.683438155136265</v>
      </c>
      <c r="N37" s="26">
        <v>97.97349876788725</v>
      </c>
      <c r="O37" s="26">
        <v>99.240838400641792</v>
      </c>
      <c r="P37" s="26">
        <v>37.699595397858772</v>
      </c>
      <c r="Q37" s="26">
        <v>97.975929079489887</v>
      </c>
      <c r="R37" s="26">
        <v>100</v>
      </c>
      <c r="S37" s="26" t="s">
        <v>258</v>
      </c>
      <c r="T37" s="26">
        <v>100</v>
      </c>
      <c r="U37" s="27">
        <v>99.600073226029039</v>
      </c>
      <c r="V37" s="26">
        <v>27.755794234030525</v>
      </c>
      <c r="W37" s="26">
        <v>98.716227963420138</v>
      </c>
      <c r="X37" s="26">
        <v>101.05934227949709</v>
      </c>
      <c r="Y37" s="26">
        <v>30.82010582010582</v>
      </c>
      <c r="Z37" s="26">
        <v>100.69875460064375</v>
      </c>
      <c r="AA37" s="26">
        <v>99.635236561975731</v>
      </c>
      <c r="AB37" s="26">
        <v>33.41543267353498</v>
      </c>
      <c r="AC37" s="26">
        <v>98.816021224890193</v>
      </c>
      <c r="AD37" s="26">
        <v>99.633083701574236</v>
      </c>
      <c r="AE37" s="26">
        <v>33.41543267353498</v>
      </c>
      <c r="AF37" s="26">
        <v>98.809120248469029</v>
      </c>
      <c r="AG37" s="26">
        <v>99.633409329424964</v>
      </c>
      <c r="AH37" s="26">
        <v>33.419317856119228</v>
      </c>
      <c r="AI37" s="26">
        <v>98.807800756917857</v>
      </c>
      <c r="AJ37" s="26">
        <v>99.632879055301444</v>
      </c>
      <c r="AK37" s="26">
        <v>33.415063498051047</v>
      </c>
      <c r="AL37" s="26">
        <v>98.821117533718692</v>
      </c>
      <c r="AM37" s="26">
        <v>99.632701329010331</v>
      </c>
      <c r="AN37" s="26">
        <v>33.401340716992131</v>
      </c>
      <c r="AO37" s="26">
        <v>98.754680092268813</v>
      </c>
      <c r="AP37" s="26">
        <v>100</v>
      </c>
      <c r="AQ37" s="26" t="s">
        <v>258</v>
      </c>
      <c r="AR37" s="26">
        <v>100</v>
      </c>
      <c r="AS37" s="26" t="s">
        <v>258</v>
      </c>
      <c r="AT37" s="26" t="s">
        <v>258</v>
      </c>
      <c r="AU37" s="26">
        <v>97.041673145700514</v>
      </c>
      <c r="AV37" s="26" t="s">
        <v>258</v>
      </c>
      <c r="AW37" s="26" t="s">
        <v>258</v>
      </c>
      <c r="AX37" s="26">
        <v>100</v>
      </c>
      <c r="AY37" s="26">
        <v>99.006802286590229</v>
      </c>
      <c r="AZ37" s="26">
        <v>31.527732727862475</v>
      </c>
      <c r="BA37" s="26">
        <v>96.862567252788025</v>
      </c>
      <c r="BB37" s="26">
        <v>100</v>
      </c>
      <c r="BC37" s="26">
        <v>0</v>
      </c>
      <c r="BD37" s="13">
        <v>99.992085023226366</v>
      </c>
      <c r="BE37" s="13" t="s">
        <v>258</v>
      </c>
      <c r="BF37" s="13" t="s">
        <v>258</v>
      </c>
      <c r="BG37" s="13" t="s">
        <v>258</v>
      </c>
      <c r="BH37" s="26" t="s">
        <v>258</v>
      </c>
      <c r="BI37" s="26" t="s">
        <v>258</v>
      </c>
      <c r="BJ37" s="26" t="s">
        <v>258</v>
      </c>
      <c r="BK37" s="26" t="s">
        <v>258</v>
      </c>
      <c r="BL37" s="26" t="s">
        <v>258</v>
      </c>
      <c r="BM37" s="26" t="s">
        <v>258</v>
      </c>
      <c r="BN37" s="26" t="s">
        <v>258</v>
      </c>
      <c r="BO37" s="26" t="s">
        <v>258</v>
      </c>
      <c r="BP37" s="26" t="s">
        <v>258</v>
      </c>
      <c r="BQ37" s="26" t="s">
        <v>258</v>
      </c>
      <c r="BR37" s="26" t="s">
        <v>258</v>
      </c>
      <c r="BS37" s="26" t="s">
        <v>258</v>
      </c>
      <c r="BT37" s="26" t="s">
        <v>258</v>
      </c>
      <c r="BU37" s="26" t="s">
        <v>258</v>
      </c>
      <c r="BV37" s="26" t="s">
        <v>258</v>
      </c>
    </row>
    <row r="38" spans="1:74">
      <c r="A38" s="6" t="s">
        <v>198</v>
      </c>
      <c r="B38" s="6" t="s">
        <v>4</v>
      </c>
      <c r="C38" s="32">
        <v>99.744652363970204</v>
      </c>
      <c r="D38" s="32">
        <v>44.846436130525483</v>
      </c>
      <c r="E38" s="32">
        <v>99.359887257637936</v>
      </c>
      <c r="F38" s="26">
        <v>99.744652363970204</v>
      </c>
      <c r="G38" s="26">
        <v>44.846436130525483</v>
      </c>
      <c r="H38" s="26">
        <v>99.359887257637936</v>
      </c>
      <c r="I38" s="26">
        <v>99.662321239065321</v>
      </c>
      <c r="J38" s="26">
        <v>48.503398298600167</v>
      </c>
      <c r="K38" s="26">
        <v>99.190150616323862</v>
      </c>
      <c r="L38" s="26">
        <v>99.651607614536843</v>
      </c>
      <c r="M38" s="26">
        <v>48.505747126436781</v>
      </c>
      <c r="N38" s="26">
        <v>99.14996279678023</v>
      </c>
      <c r="O38" s="26">
        <v>99.654960079562045</v>
      </c>
      <c r="P38" s="26">
        <v>48.497701530733138</v>
      </c>
      <c r="Q38" s="26">
        <v>99.158168348841926</v>
      </c>
      <c r="R38" s="26">
        <v>100</v>
      </c>
      <c r="S38" s="26" t="s">
        <v>258</v>
      </c>
      <c r="T38" s="26">
        <v>100</v>
      </c>
      <c r="U38" s="27">
        <v>99.274131561329995</v>
      </c>
      <c r="V38" s="26">
        <v>100</v>
      </c>
      <c r="W38" s="26">
        <v>99.274306997267033</v>
      </c>
      <c r="X38" s="26">
        <v>100.21467400713271</v>
      </c>
      <c r="Y38" s="26">
        <v>46.509009009009013</v>
      </c>
      <c r="Z38" s="26">
        <v>99.940863733967177</v>
      </c>
      <c r="AA38" s="26">
        <v>99.83948150251112</v>
      </c>
      <c r="AB38" s="26">
        <v>38.683980794412918</v>
      </c>
      <c r="AC38" s="26">
        <v>99.56064278848163</v>
      </c>
      <c r="AD38" s="26">
        <v>99.837396768593038</v>
      </c>
      <c r="AE38" s="26">
        <v>38.683980794412918</v>
      </c>
      <c r="AF38" s="26">
        <v>99.554962990439037</v>
      </c>
      <c r="AG38" s="26">
        <v>99.837427819172532</v>
      </c>
      <c r="AH38" s="26">
        <v>38.678555766700775</v>
      </c>
      <c r="AI38" s="26">
        <v>99.554974369845198</v>
      </c>
      <c r="AJ38" s="26">
        <v>99.837386484643886</v>
      </c>
      <c r="AK38" s="26">
        <v>38.686050382865389</v>
      </c>
      <c r="AL38" s="26">
        <v>99.554955077781642</v>
      </c>
      <c r="AM38" s="26">
        <v>99.837348404215447</v>
      </c>
      <c r="AN38" s="26">
        <v>38.69143780290792</v>
      </c>
      <c r="AO38" s="26">
        <v>99.554960345586522</v>
      </c>
      <c r="AP38" s="26">
        <v>100</v>
      </c>
      <c r="AQ38" s="26" t="s">
        <v>258</v>
      </c>
      <c r="AR38" s="26">
        <v>100</v>
      </c>
      <c r="AS38" s="26" t="s">
        <v>258</v>
      </c>
      <c r="AT38" s="26" t="s">
        <v>258</v>
      </c>
      <c r="AU38" s="26">
        <v>97.787530449137364</v>
      </c>
      <c r="AV38" s="26" t="s">
        <v>258</v>
      </c>
      <c r="AW38" s="26" t="s">
        <v>258</v>
      </c>
      <c r="AX38" s="26">
        <v>99.987716496744866</v>
      </c>
      <c r="AY38" s="26">
        <v>99.133850848391276</v>
      </c>
      <c r="AZ38" s="26">
        <v>27.825489522500856</v>
      </c>
      <c r="BA38" s="26">
        <v>97.660387001519041</v>
      </c>
      <c r="BB38" s="26">
        <v>100</v>
      </c>
      <c r="BC38" s="26" t="s">
        <v>258</v>
      </c>
      <c r="BD38" s="13">
        <v>100</v>
      </c>
      <c r="BE38" s="13" t="s">
        <v>258</v>
      </c>
      <c r="BF38" s="13" t="s">
        <v>258</v>
      </c>
      <c r="BG38" s="13" t="s">
        <v>258</v>
      </c>
      <c r="BH38" s="26" t="s">
        <v>258</v>
      </c>
      <c r="BI38" s="26" t="s">
        <v>258</v>
      </c>
      <c r="BJ38" s="26" t="s">
        <v>258</v>
      </c>
      <c r="BK38" s="26" t="s">
        <v>258</v>
      </c>
      <c r="BL38" s="26" t="s">
        <v>258</v>
      </c>
      <c r="BM38" s="26" t="s">
        <v>258</v>
      </c>
      <c r="BN38" s="26" t="s">
        <v>258</v>
      </c>
      <c r="BO38" s="26" t="s">
        <v>258</v>
      </c>
      <c r="BP38" s="26" t="s">
        <v>258</v>
      </c>
      <c r="BQ38" s="26" t="s">
        <v>258</v>
      </c>
      <c r="BR38" s="26" t="s">
        <v>258</v>
      </c>
      <c r="BS38" s="26" t="s">
        <v>258</v>
      </c>
      <c r="BT38" s="26" t="s">
        <v>258</v>
      </c>
      <c r="BU38" s="26" t="s">
        <v>258</v>
      </c>
      <c r="BV38" s="26" t="s">
        <v>258</v>
      </c>
    </row>
    <row r="39" spans="1:74">
      <c r="A39" s="6" t="s">
        <v>199</v>
      </c>
      <c r="B39" s="6" t="s">
        <v>27</v>
      </c>
      <c r="C39" s="32">
        <v>99.187198617277275</v>
      </c>
      <c r="D39" s="32">
        <v>15.079476361040649</v>
      </c>
      <c r="E39" s="32">
        <v>96.533414864072981</v>
      </c>
      <c r="F39" s="26">
        <v>99.187198617277275</v>
      </c>
      <c r="G39" s="26">
        <v>15.079476361040649</v>
      </c>
      <c r="H39" s="26">
        <v>96.533414864072981</v>
      </c>
      <c r="I39" s="26">
        <v>99.382744466183297</v>
      </c>
      <c r="J39" s="26">
        <v>41.382106496080731</v>
      </c>
      <c r="K39" s="26">
        <v>98.571066524273462</v>
      </c>
      <c r="L39" s="26">
        <v>99.347476372411009</v>
      </c>
      <c r="M39" s="26">
        <v>41.053342336259284</v>
      </c>
      <c r="N39" s="26">
        <v>98.492188506157063</v>
      </c>
      <c r="O39" s="26">
        <v>99.346576366955603</v>
      </c>
      <c r="P39" s="26">
        <v>41.075018317771054</v>
      </c>
      <c r="Q39" s="26">
        <v>98.488027984021628</v>
      </c>
      <c r="R39" s="26">
        <v>100</v>
      </c>
      <c r="S39" s="26" t="s">
        <v>258</v>
      </c>
      <c r="T39" s="26">
        <v>100</v>
      </c>
      <c r="U39" s="27">
        <v>99.831684870641681</v>
      </c>
      <c r="V39" s="26">
        <v>61.942257217847775</v>
      </c>
      <c r="W39" s="26">
        <v>99.572207892584643</v>
      </c>
      <c r="X39" s="26">
        <v>99.970144373280633</v>
      </c>
      <c r="Y39" s="26">
        <v>88</v>
      </c>
      <c r="Z39" s="26">
        <v>99.968017512188879</v>
      </c>
      <c r="AA39" s="26">
        <v>98.869120439386904</v>
      </c>
      <c r="AB39" s="26">
        <v>6.4765921455675945</v>
      </c>
      <c r="AC39" s="26">
        <v>93.563784927888165</v>
      </c>
      <c r="AD39" s="26">
        <v>98.856150230509527</v>
      </c>
      <c r="AE39" s="26">
        <v>6.4765921455675945</v>
      </c>
      <c r="AF39" s="26">
        <v>93.494251653520323</v>
      </c>
      <c r="AG39" s="26">
        <v>98.856157668416856</v>
      </c>
      <c r="AH39" s="26">
        <v>6.4766160508640551</v>
      </c>
      <c r="AI39" s="26">
        <v>93.314829598805389</v>
      </c>
      <c r="AJ39" s="26">
        <v>98.856182819980134</v>
      </c>
      <c r="AK39" s="26">
        <v>6.4766311448881009</v>
      </c>
      <c r="AL39" s="26">
        <v>93.60395775091358</v>
      </c>
      <c r="AM39" s="26">
        <v>98.855982706788083</v>
      </c>
      <c r="AN39" s="26">
        <v>6.4763304293061816</v>
      </c>
      <c r="AO39" s="26">
        <v>93.65930850828272</v>
      </c>
      <c r="AP39" s="26">
        <v>100</v>
      </c>
      <c r="AQ39" s="26" t="s">
        <v>258</v>
      </c>
      <c r="AR39" s="26">
        <v>100</v>
      </c>
      <c r="AS39" s="26" t="s">
        <v>258</v>
      </c>
      <c r="AT39" s="26" t="s">
        <v>258</v>
      </c>
      <c r="AU39" s="26">
        <v>95.329470509876344</v>
      </c>
      <c r="AV39" s="26" t="s">
        <v>258</v>
      </c>
      <c r="AW39" s="26" t="s">
        <v>258</v>
      </c>
      <c r="AX39" s="26">
        <v>100</v>
      </c>
      <c r="AY39" s="26">
        <v>98.175699928212495</v>
      </c>
      <c r="AZ39" s="26">
        <v>24.456298727944194</v>
      </c>
      <c r="BA39" s="26">
        <v>95.086575992571838</v>
      </c>
      <c r="BB39" s="26">
        <v>100</v>
      </c>
      <c r="BC39" s="26" t="s">
        <v>258</v>
      </c>
      <c r="BD39" s="13">
        <v>100</v>
      </c>
      <c r="BE39" s="13" t="s">
        <v>258</v>
      </c>
      <c r="BF39" s="13" t="s">
        <v>258</v>
      </c>
      <c r="BG39" s="13" t="s">
        <v>258</v>
      </c>
      <c r="BH39" s="26" t="s">
        <v>258</v>
      </c>
      <c r="BI39" s="26" t="s">
        <v>258</v>
      </c>
      <c r="BJ39" s="26" t="s">
        <v>258</v>
      </c>
      <c r="BK39" s="26" t="s">
        <v>258</v>
      </c>
      <c r="BL39" s="26" t="s">
        <v>258</v>
      </c>
      <c r="BM39" s="26" t="s">
        <v>258</v>
      </c>
      <c r="BN39" s="26" t="s">
        <v>258</v>
      </c>
      <c r="BO39" s="26" t="s">
        <v>258</v>
      </c>
      <c r="BP39" s="26" t="s">
        <v>258</v>
      </c>
      <c r="BQ39" s="26" t="s">
        <v>258</v>
      </c>
      <c r="BR39" s="26" t="s">
        <v>258</v>
      </c>
      <c r="BS39" s="26" t="s">
        <v>258</v>
      </c>
      <c r="BT39" s="26" t="s">
        <v>258</v>
      </c>
      <c r="BU39" s="26" t="s">
        <v>258</v>
      </c>
      <c r="BV39" s="26" t="s">
        <v>258</v>
      </c>
    </row>
    <row r="40" spans="1:74">
      <c r="A40" s="6" t="s">
        <v>200</v>
      </c>
      <c r="B40" s="6" t="s">
        <v>26</v>
      </c>
      <c r="C40" s="32">
        <v>99.015847799854882</v>
      </c>
      <c r="D40" s="32">
        <v>31.37025178285548</v>
      </c>
      <c r="E40" s="32">
        <v>97.242423102632486</v>
      </c>
      <c r="F40" s="26">
        <v>99.015847799854882</v>
      </c>
      <c r="G40" s="26">
        <v>31.37025178285548</v>
      </c>
      <c r="H40" s="26">
        <v>97.242423102632486</v>
      </c>
      <c r="I40" s="26">
        <v>98.954323249690233</v>
      </c>
      <c r="J40" s="26">
        <v>32.409702913339451</v>
      </c>
      <c r="K40" s="26">
        <v>97.174609768364817</v>
      </c>
      <c r="L40" s="26">
        <v>98.846276257161051</v>
      </c>
      <c r="M40" s="26">
        <v>32.730844793713167</v>
      </c>
      <c r="N40" s="26">
        <v>96.987439378707705</v>
      </c>
      <c r="O40" s="26">
        <v>98.847206719322301</v>
      </c>
      <c r="P40" s="26">
        <v>32.707263389581804</v>
      </c>
      <c r="Q40" s="26">
        <v>96.987963734459697</v>
      </c>
      <c r="R40" s="26">
        <v>100</v>
      </c>
      <c r="S40" s="26" t="s">
        <v>258</v>
      </c>
      <c r="T40" s="26">
        <v>100</v>
      </c>
      <c r="U40" s="27">
        <v>100.18559898408976</v>
      </c>
      <c r="V40" s="26">
        <v>23.28902018709995</v>
      </c>
      <c r="W40" s="26">
        <v>98.324754551520357</v>
      </c>
      <c r="X40" s="26">
        <v>100.18580680679916</v>
      </c>
      <c r="Y40" s="26">
        <v>23.32155477031802</v>
      </c>
      <c r="Z40" s="26">
        <v>100.01983763657449</v>
      </c>
      <c r="AA40" s="26">
        <v>98.985059108474715</v>
      </c>
      <c r="AB40" s="26">
        <v>30.504863044300102</v>
      </c>
      <c r="AC40" s="26">
        <v>97.045689686217372</v>
      </c>
      <c r="AD40" s="26">
        <v>98.960858756784035</v>
      </c>
      <c r="AE40" s="26">
        <v>30.504863044300102</v>
      </c>
      <c r="AF40" s="26">
        <v>96.977287959043252</v>
      </c>
      <c r="AG40" s="26">
        <v>98.960823305432569</v>
      </c>
      <c r="AH40" s="26">
        <v>29.940119760479039</v>
      </c>
      <c r="AI40" s="26">
        <v>96.924194720271245</v>
      </c>
      <c r="AJ40" s="26">
        <v>98.960870146264639</v>
      </c>
      <c r="AK40" s="26">
        <v>29.939286617758665</v>
      </c>
      <c r="AL40" s="26">
        <v>96.92421096829878</v>
      </c>
      <c r="AM40" s="26">
        <v>98.960898112322653</v>
      </c>
      <c r="AN40" s="26">
        <v>34.509585996110033</v>
      </c>
      <c r="AO40" s="26">
        <v>97.304784275647378</v>
      </c>
      <c r="AP40" s="26">
        <v>100</v>
      </c>
      <c r="AQ40" s="26" t="s">
        <v>258</v>
      </c>
      <c r="AR40" s="26">
        <v>100</v>
      </c>
      <c r="AS40" s="26" t="s">
        <v>258</v>
      </c>
      <c r="AT40" s="26" t="s">
        <v>258</v>
      </c>
      <c r="AU40" s="26">
        <v>95.985703673936612</v>
      </c>
      <c r="AV40" s="26" t="s">
        <v>258</v>
      </c>
      <c r="AW40" s="26" t="s">
        <v>258</v>
      </c>
      <c r="AX40" s="26">
        <v>100</v>
      </c>
      <c r="AY40" s="26">
        <v>98.623124331008626</v>
      </c>
      <c r="AZ40" s="26">
        <v>27.263953675406142</v>
      </c>
      <c r="BA40" s="26">
        <v>95.790716976313604</v>
      </c>
      <c r="BB40" s="26">
        <v>100</v>
      </c>
      <c r="BC40" s="26" t="s">
        <v>258</v>
      </c>
      <c r="BD40" s="13">
        <v>100</v>
      </c>
      <c r="BE40" s="13" t="s">
        <v>258</v>
      </c>
      <c r="BF40" s="13" t="s">
        <v>258</v>
      </c>
      <c r="BG40" s="13" t="s">
        <v>258</v>
      </c>
      <c r="BH40" s="26" t="s">
        <v>258</v>
      </c>
      <c r="BI40" s="26" t="s">
        <v>258</v>
      </c>
      <c r="BJ40" s="26" t="s">
        <v>258</v>
      </c>
      <c r="BK40" s="26" t="s">
        <v>258</v>
      </c>
      <c r="BL40" s="26" t="s">
        <v>258</v>
      </c>
      <c r="BM40" s="26" t="s">
        <v>258</v>
      </c>
      <c r="BN40" s="26" t="s">
        <v>258</v>
      </c>
      <c r="BO40" s="26" t="s">
        <v>258</v>
      </c>
      <c r="BP40" s="26" t="s">
        <v>258</v>
      </c>
      <c r="BQ40" s="26" t="s">
        <v>258</v>
      </c>
      <c r="BR40" s="26" t="s">
        <v>258</v>
      </c>
      <c r="BS40" s="26" t="s">
        <v>258</v>
      </c>
      <c r="BT40" s="26" t="s">
        <v>258</v>
      </c>
      <c r="BU40" s="26" t="s">
        <v>258</v>
      </c>
      <c r="BV40" s="26" t="s">
        <v>258</v>
      </c>
    </row>
    <row r="41" spans="1:74">
      <c r="A41" s="6"/>
      <c r="B41" s="6"/>
      <c r="C41" s="26"/>
      <c r="D41" s="32"/>
      <c r="E41" s="3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7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13"/>
      <c r="BE41" s="13"/>
      <c r="BF41" s="13"/>
      <c r="BG41" s="13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</row>
    <row r="42" spans="1:74">
      <c r="A42" s="6"/>
      <c r="B42" s="6" t="s">
        <v>136</v>
      </c>
      <c r="C42" s="26">
        <v>99.44295328756813</v>
      </c>
      <c r="D42" s="32">
        <v>37.741130622816819</v>
      </c>
      <c r="E42" s="32">
        <v>98.630932668545967</v>
      </c>
      <c r="F42" s="26">
        <v>99.442743725580272</v>
      </c>
      <c r="G42" s="26">
        <v>37.741130622816819</v>
      </c>
      <c r="H42" s="26">
        <v>98.630424762845536</v>
      </c>
      <c r="I42" s="26">
        <v>99.234842327899045</v>
      </c>
      <c r="J42" s="26">
        <v>40.04587729030613</v>
      </c>
      <c r="K42" s="26">
        <v>98.312487001134315</v>
      </c>
      <c r="L42" s="26">
        <v>99.116924026820783</v>
      </c>
      <c r="M42" s="26">
        <v>42.596004244432436</v>
      </c>
      <c r="N42" s="26">
        <v>98.112440701763475</v>
      </c>
      <c r="O42" s="26">
        <v>99.118183570960568</v>
      </c>
      <c r="P42" s="26">
        <v>40.739775482391934</v>
      </c>
      <c r="Q42" s="26">
        <v>98.137088239396292</v>
      </c>
      <c r="R42" s="26">
        <v>99.873063391125797</v>
      </c>
      <c r="S42" s="26" t="s">
        <v>258</v>
      </c>
      <c r="T42" s="26">
        <v>99.873063391125797</v>
      </c>
      <c r="U42" s="27">
        <v>99.834782342486022</v>
      </c>
      <c r="V42" s="26">
        <v>28.545854230014871</v>
      </c>
      <c r="W42" s="26">
        <v>99.080556167356022</v>
      </c>
      <c r="X42" s="26">
        <v>100.02359469747132</v>
      </c>
      <c r="Y42" s="26">
        <v>30.358972474029283</v>
      </c>
      <c r="Z42" s="26">
        <v>99.575975520226478</v>
      </c>
      <c r="AA42" s="26">
        <v>99.63452364567641</v>
      </c>
      <c r="AB42" s="26">
        <v>34.879219984205456</v>
      </c>
      <c r="AC42" s="26">
        <v>98.899676367555045</v>
      </c>
      <c r="AD42" s="26">
        <v>99.628449003808953</v>
      </c>
      <c r="AE42" s="26">
        <v>34.879219984205456</v>
      </c>
      <c r="AF42" s="26">
        <v>98.881598660306992</v>
      </c>
      <c r="AG42" s="26">
        <v>99.615859521139484</v>
      </c>
      <c r="AH42" s="26">
        <v>35.107297614411806</v>
      </c>
      <c r="AI42" s="26">
        <v>98.828924673771837</v>
      </c>
      <c r="AJ42" s="26">
        <v>99.613720781732013</v>
      </c>
      <c r="AK42" s="26">
        <v>35.041460376365997</v>
      </c>
      <c r="AL42" s="26">
        <v>98.839447199255488</v>
      </c>
      <c r="AM42" s="26">
        <v>99.714191761292057</v>
      </c>
      <c r="AN42" s="26">
        <v>33.056657628086199</v>
      </c>
      <c r="AO42" s="26">
        <v>99.177212733347702</v>
      </c>
      <c r="AP42" s="26">
        <v>100</v>
      </c>
      <c r="AQ42" s="26" t="s">
        <v>258</v>
      </c>
      <c r="AR42" s="26">
        <v>100</v>
      </c>
      <c r="AS42" s="26" t="s">
        <v>258</v>
      </c>
      <c r="AT42" s="26" t="s">
        <v>258</v>
      </c>
      <c r="AU42" s="13">
        <v>96.093963911682778</v>
      </c>
      <c r="AV42" s="26" t="s">
        <v>258</v>
      </c>
      <c r="AW42" s="26" t="s">
        <v>258</v>
      </c>
      <c r="AX42" s="26">
        <v>99.999798741328277</v>
      </c>
      <c r="AY42" s="26">
        <v>98.41946400357007</v>
      </c>
      <c r="AZ42" s="26">
        <v>30.307688256630698</v>
      </c>
      <c r="BA42" s="26">
        <v>95.853298334565778</v>
      </c>
      <c r="BB42" s="26">
        <v>99.999997127570566</v>
      </c>
      <c r="BC42" s="26">
        <v>13.636363636363635</v>
      </c>
      <c r="BD42" s="13">
        <v>99.99912391788061</v>
      </c>
      <c r="BE42" s="13" t="s">
        <v>258</v>
      </c>
      <c r="BF42" s="13" t="s">
        <v>258</v>
      </c>
      <c r="BG42" s="13" t="s">
        <v>258</v>
      </c>
      <c r="BH42" s="26" t="s">
        <v>258</v>
      </c>
      <c r="BI42" s="26" t="s">
        <v>258</v>
      </c>
      <c r="BJ42" s="26" t="s">
        <v>258</v>
      </c>
      <c r="BK42" s="26" t="s">
        <v>258</v>
      </c>
      <c r="BL42" s="26" t="s">
        <v>258</v>
      </c>
      <c r="BM42" s="26" t="s">
        <v>258</v>
      </c>
      <c r="BN42" s="26" t="s">
        <v>258</v>
      </c>
      <c r="BO42" s="26" t="s">
        <v>258</v>
      </c>
      <c r="BP42" s="26" t="s">
        <v>258</v>
      </c>
      <c r="BQ42" s="26" t="s">
        <v>258</v>
      </c>
      <c r="BR42" s="26" t="s">
        <v>258</v>
      </c>
      <c r="BS42" s="26" t="s">
        <v>258</v>
      </c>
      <c r="BT42" s="26">
        <v>100</v>
      </c>
      <c r="BU42" s="26" t="s">
        <v>258</v>
      </c>
      <c r="BV42" s="26">
        <v>100</v>
      </c>
    </row>
    <row r="43" spans="1:74">
      <c r="A43" s="6"/>
      <c r="B43" s="6"/>
      <c r="C43" s="26"/>
      <c r="D43" s="32"/>
      <c r="E43" s="32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7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13"/>
      <c r="BE43" s="13"/>
      <c r="BF43" s="13"/>
      <c r="BG43" s="13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</row>
    <row r="44" spans="1:74">
      <c r="A44" s="6" t="s">
        <v>201</v>
      </c>
      <c r="B44" s="6" t="s">
        <v>14</v>
      </c>
      <c r="C44" s="26">
        <v>99.994083144279415</v>
      </c>
      <c r="D44" s="32">
        <v>19.69974368363237</v>
      </c>
      <c r="E44" s="32">
        <v>96.229883859001532</v>
      </c>
      <c r="F44" s="26">
        <v>99.994083144279415</v>
      </c>
      <c r="G44" s="26">
        <v>19.69974368363237</v>
      </c>
      <c r="H44" s="26">
        <v>96.229883859001532</v>
      </c>
      <c r="I44" s="26">
        <v>100.06403185404635</v>
      </c>
      <c r="J44" s="26">
        <v>16.922123295390509</v>
      </c>
      <c r="K44" s="26">
        <v>98.832065896950425</v>
      </c>
      <c r="L44" s="26">
        <v>99.962630792227202</v>
      </c>
      <c r="M44" s="26">
        <v>16.650808753568029</v>
      </c>
      <c r="N44" s="26">
        <v>98.433105664925662</v>
      </c>
      <c r="O44" s="26">
        <v>99.962794915851489</v>
      </c>
      <c r="P44" s="26">
        <v>16.613572158442029</v>
      </c>
      <c r="Q44" s="26">
        <v>98.474675492268204</v>
      </c>
      <c r="R44" s="26">
        <v>100</v>
      </c>
      <c r="S44" s="26" t="s">
        <v>258</v>
      </c>
      <c r="T44" s="26">
        <v>100</v>
      </c>
      <c r="U44" s="27">
        <v>99.557846964994823</v>
      </c>
      <c r="V44" s="26">
        <v>26.168224299065418</v>
      </c>
      <c r="W44" s="26">
        <v>99.427058176912439</v>
      </c>
      <c r="X44" s="26">
        <v>100.59965443642646</v>
      </c>
      <c r="Y44" s="26">
        <v>25.943396226415093</v>
      </c>
      <c r="Z44" s="26">
        <v>100.40864305403356</v>
      </c>
      <c r="AA44" s="26">
        <v>99.918482153846782</v>
      </c>
      <c r="AB44" s="26">
        <v>14.285714285714285</v>
      </c>
      <c r="AC44" s="26">
        <v>99.549065609497248</v>
      </c>
      <c r="AD44" s="26">
        <v>99.917388832769632</v>
      </c>
      <c r="AE44" s="26">
        <v>14.285714285714285</v>
      </c>
      <c r="AF44" s="26">
        <v>99.543044095888462</v>
      </c>
      <c r="AG44" s="26">
        <v>99.896271162747837</v>
      </c>
      <c r="AH44" s="26">
        <v>14.289830020167098</v>
      </c>
      <c r="AI44" s="26">
        <v>99.426853523792374</v>
      </c>
      <c r="AJ44" s="26">
        <v>99.896258296373787</v>
      </c>
      <c r="AK44" s="26">
        <v>14.282923016803439</v>
      </c>
      <c r="AL44" s="26">
        <v>99.426817444034342</v>
      </c>
      <c r="AM44" s="26">
        <v>100</v>
      </c>
      <c r="AN44" s="26" t="s">
        <v>258</v>
      </c>
      <c r="AO44" s="26">
        <v>100</v>
      </c>
      <c r="AP44" s="26">
        <v>100</v>
      </c>
      <c r="AQ44" s="26" t="s">
        <v>258</v>
      </c>
      <c r="AR44" s="26">
        <v>100</v>
      </c>
      <c r="AS44" s="26" t="s">
        <v>258</v>
      </c>
      <c r="AT44" s="26" t="s">
        <v>258</v>
      </c>
      <c r="AU44" s="26">
        <v>98.68736993757004</v>
      </c>
      <c r="AV44" s="26" t="s">
        <v>258</v>
      </c>
      <c r="AW44" s="26" t="s">
        <v>258</v>
      </c>
      <c r="AX44" s="26">
        <v>100</v>
      </c>
      <c r="AY44" s="26">
        <v>99.539986856767342</v>
      </c>
      <c r="AZ44" s="26">
        <v>50.150602409638559</v>
      </c>
      <c r="BA44" s="26">
        <v>98.620418921571371</v>
      </c>
      <c r="BB44" s="26">
        <v>100</v>
      </c>
      <c r="BC44" s="26" t="s">
        <v>258</v>
      </c>
      <c r="BD44" s="13">
        <v>100</v>
      </c>
      <c r="BE44" s="13" t="s">
        <v>258</v>
      </c>
      <c r="BF44" s="13" t="s">
        <v>258</v>
      </c>
      <c r="BG44" s="13" t="s">
        <v>258</v>
      </c>
      <c r="BH44" s="26" t="s">
        <v>258</v>
      </c>
      <c r="BI44" s="26">
        <v>20.407330590595354</v>
      </c>
      <c r="BJ44" s="26">
        <v>20.407330590595354</v>
      </c>
      <c r="BK44" s="26" t="s">
        <v>258</v>
      </c>
      <c r="BL44" s="26">
        <v>20.407330590595354</v>
      </c>
      <c r="BM44" s="26">
        <v>20.407330590595354</v>
      </c>
      <c r="BN44" s="26" t="s">
        <v>258</v>
      </c>
      <c r="BO44" s="26" t="s">
        <v>258</v>
      </c>
      <c r="BP44" s="26" t="s">
        <v>258</v>
      </c>
      <c r="BQ44" s="26" t="s">
        <v>258</v>
      </c>
      <c r="BR44" s="26" t="s">
        <v>258</v>
      </c>
      <c r="BS44" s="26" t="s">
        <v>258</v>
      </c>
      <c r="BT44" s="26" t="s">
        <v>258</v>
      </c>
      <c r="BU44" s="26" t="s">
        <v>258</v>
      </c>
      <c r="BV44" s="26" t="s">
        <v>258</v>
      </c>
    </row>
    <row r="45" spans="1:74">
      <c r="A45" s="6" t="s">
        <v>202</v>
      </c>
      <c r="B45" s="6" t="s">
        <v>15</v>
      </c>
      <c r="C45" s="26">
        <v>99.352305906026245</v>
      </c>
      <c r="D45" s="32">
        <v>25.345013213272001</v>
      </c>
      <c r="E45" s="32">
        <v>97.621764087286707</v>
      </c>
      <c r="F45" s="26">
        <v>99.352305906026245</v>
      </c>
      <c r="G45" s="26">
        <v>25.345013213272001</v>
      </c>
      <c r="H45" s="26">
        <v>97.621764087286707</v>
      </c>
      <c r="I45" s="26">
        <v>99.411824872171465</v>
      </c>
      <c r="J45" s="26">
        <v>21.765320854283864</v>
      </c>
      <c r="K45" s="26">
        <v>97.893291792425273</v>
      </c>
      <c r="L45" s="26">
        <v>99.344875994384651</v>
      </c>
      <c r="M45" s="26">
        <v>21.714285714285715</v>
      </c>
      <c r="N45" s="26">
        <v>97.787458443196158</v>
      </c>
      <c r="O45" s="26">
        <v>99.344546843765642</v>
      </c>
      <c r="P45" s="26">
        <v>21.792793263950632</v>
      </c>
      <c r="Q45" s="26">
        <v>97.789508897439049</v>
      </c>
      <c r="R45" s="26">
        <v>100</v>
      </c>
      <c r="S45" s="26" t="s">
        <v>258</v>
      </c>
      <c r="T45" s="26">
        <v>100</v>
      </c>
      <c r="U45" s="27">
        <v>99.670334772716714</v>
      </c>
      <c r="V45" s="26">
        <v>19.924812030075188</v>
      </c>
      <c r="W45" s="26">
        <v>98.697426959592718</v>
      </c>
      <c r="X45" s="26">
        <v>102.95551855375832</v>
      </c>
      <c r="Y45" s="26" t="s">
        <v>258</v>
      </c>
      <c r="Z45" s="26">
        <v>102.95551855375832</v>
      </c>
      <c r="AA45" s="26">
        <v>99.233657890150511</v>
      </c>
      <c r="AB45" s="26">
        <v>28.722471504461293</v>
      </c>
      <c r="AC45" s="26">
        <v>97.055304069610884</v>
      </c>
      <c r="AD45" s="26">
        <v>99.233657890150511</v>
      </c>
      <c r="AE45" s="26">
        <v>28.722471504461293</v>
      </c>
      <c r="AF45" s="26">
        <v>97.055304069610884</v>
      </c>
      <c r="AG45" s="26">
        <v>99.234187952498147</v>
      </c>
      <c r="AH45" s="26">
        <v>28.724512576276233</v>
      </c>
      <c r="AI45" s="26">
        <v>96.513384216904143</v>
      </c>
      <c r="AJ45" s="26">
        <v>99.233135150031202</v>
      </c>
      <c r="AK45" s="26">
        <v>28.72138910812944</v>
      </c>
      <c r="AL45" s="26">
        <v>96.512481309250816</v>
      </c>
      <c r="AM45" s="26">
        <v>99.234267718549432</v>
      </c>
      <c r="AN45" s="26" t="s">
        <v>258</v>
      </c>
      <c r="AO45" s="26">
        <v>99.234267718549432</v>
      </c>
      <c r="AP45" s="26" t="s">
        <v>258</v>
      </c>
      <c r="AQ45" s="26" t="s">
        <v>258</v>
      </c>
      <c r="AR45" s="26" t="s">
        <v>258</v>
      </c>
      <c r="AS45" s="26" t="s">
        <v>258</v>
      </c>
      <c r="AT45" s="26" t="s">
        <v>258</v>
      </c>
      <c r="AU45" s="26">
        <v>96.652493598628112</v>
      </c>
      <c r="AV45" s="26" t="s">
        <v>258</v>
      </c>
      <c r="AW45" s="26" t="s">
        <v>258</v>
      </c>
      <c r="AX45" s="26">
        <v>100</v>
      </c>
      <c r="AY45" s="26">
        <v>98.839787552209557</v>
      </c>
      <c r="AZ45" s="26">
        <v>29.956896551724139</v>
      </c>
      <c r="BA45" s="26">
        <v>96.45328289113445</v>
      </c>
      <c r="BB45" s="26">
        <v>100</v>
      </c>
      <c r="BC45" s="26" t="s">
        <v>258</v>
      </c>
      <c r="BD45" s="13">
        <v>100</v>
      </c>
      <c r="BE45" s="13" t="s">
        <v>258</v>
      </c>
      <c r="BF45" s="13" t="s">
        <v>258</v>
      </c>
      <c r="BG45" s="13" t="s">
        <v>258</v>
      </c>
      <c r="BH45" s="26" t="s">
        <v>258</v>
      </c>
      <c r="BI45" s="26" t="s">
        <v>258</v>
      </c>
      <c r="BJ45" s="26" t="s">
        <v>258</v>
      </c>
      <c r="BK45" s="26" t="s">
        <v>258</v>
      </c>
      <c r="BL45" s="26" t="s">
        <v>258</v>
      </c>
      <c r="BM45" s="26" t="s">
        <v>258</v>
      </c>
      <c r="BN45" s="26" t="s">
        <v>258</v>
      </c>
      <c r="BO45" s="26" t="s">
        <v>258</v>
      </c>
      <c r="BP45" s="26" t="s">
        <v>258</v>
      </c>
      <c r="BQ45" s="26" t="s">
        <v>258</v>
      </c>
      <c r="BR45" s="26" t="s">
        <v>258</v>
      </c>
      <c r="BS45" s="26" t="s">
        <v>258</v>
      </c>
      <c r="BT45" s="26" t="s">
        <v>258</v>
      </c>
      <c r="BU45" s="26" t="s">
        <v>258</v>
      </c>
      <c r="BV45" s="26" t="s">
        <v>258</v>
      </c>
    </row>
    <row r="46" spans="1:74">
      <c r="A46" s="6" t="s">
        <v>203</v>
      </c>
      <c r="B46" s="6" t="s">
        <v>17</v>
      </c>
      <c r="C46" s="26">
        <v>99.122950704587893</v>
      </c>
      <c r="D46" s="32">
        <v>21.015837253992444</v>
      </c>
      <c r="E46" s="32">
        <v>96.986156412392603</v>
      </c>
      <c r="F46" s="26">
        <v>99.122950704587893</v>
      </c>
      <c r="G46" s="26">
        <v>21.015837253992444</v>
      </c>
      <c r="H46" s="26">
        <v>96.986156412392603</v>
      </c>
      <c r="I46" s="26">
        <v>99.006284890831807</v>
      </c>
      <c r="J46" s="26">
        <v>21.829449245003055</v>
      </c>
      <c r="K46" s="26">
        <v>96.922601990800089</v>
      </c>
      <c r="L46" s="26">
        <v>98.936617602883743</v>
      </c>
      <c r="M46" s="26">
        <v>21.714285714285715</v>
      </c>
      <c r="N46" s="26">
        <v>96.575422248107174</v>
      </c>
      <c r="O46" s="26">
        <v>98.937179303143139</v>
      </c>
      <c r="P46" s="26">
        <v>21.834979875594584</v>
      </c>
      <c r="Q46" s="26">
        <v>96.635564548500469</v>
      </c>
      <c r="R46" s="26">
        <v>100</v>
      </c>
      <c r="S46" s="26" t="s">
        <v>258</v>
      </c>
      <c r="T46" s="26">
        <v>100</v>
      </c>
      <c r="U46" s="27">
        <v>99.345721015440986</v>
      </c>
      <c r="V46" s="26">
        <v>0</v>
      </c>
      <c r="W46" s="26">
        <v>99.345721015440986</v>
      </c>
      <c r="X46" s="26">
        <v>100</v>
      </c>
      <c r="Y46" s="26" t="s">
        <v>258</v>
      </c>
      <c r="Z46" s="26">
        <v>100</v>
      </c>
      <c r="AA46" s="26">
        <v>99.104875867740688</v>
      </c>
      <c r="AB46" s="26">
        <v>20.544688209229438</v>
      </c>
      <c r="AC46" s="26">
        <v>96.578277825279969</v>
      </c>
      <c r="AD46" s="26">
        <v>99.104782633681012</v>
      </c>
      <c r="AE46" s="26">
        <v>20.544688209229438</v>
      </c>
      <c r="AF46" s="26">
        <v>96.577932890012065</v>
      </c>
      <c r="AG46" s="26">
        <v>98.454571659708208</v>
      </c>
      <c r="AH46" s="26">
        <v>20.539925191087981</v>
      </c>
      <c r="AI46" s="26">
        <v>94.240579812123983</v>
      </c>
      <c r="AJ46" s="26">
        <v>98.455101234338315</v>
      </c>
      <c r="AK46" s="26">
        <v>20.547058347495348</v>
      </c>
      <c r="AL46" s="26">
        <v>94.222517278370816</v>
      </c>
      <c r="AM46" s="26">
        <v>100</v>
      </c>
      <c r="AN46" s="26" t="s">
        <v>258</v>
      </c>
      <c r="AO46" s="26">
        <v>100</v>
      </c>
      <c r="AP46" s="26">
        <v>100</v>
      </c>
      <c r="AQ46" s="26" t="s">
        <v>258</v>
      </c>
      <c r="AR46" s="26">
        <v>100</v>
      </c>
      <c r="AS46" s="26" t="s">
        <v>258</v>
      </c>
      <c r="AT46" s="26" t="s">
        <v>258</v>
      </c>
      <c r="AU46" s="26">
        <v>99.00309235992475</v>
      </c>
      <c r="AV46" s="26" t="s">
        <v>258</v>
      </c>
      <c r="AW46" s="26" t="s">
        <v>258</v>
      </c>
      <c r="AX46" s="26">
        <v>100</v>
      </c>
      <c r="AY46" s="26">
        <v>99.339253497036012</v>
      </c>
      <c r="AZ46" s="26">
        <v>18.264840182648399</v>
      </c>
      <c r="BA46" s="26">
        <v>98.925357825539649</v>
      </c>
      <c r="BB46" s="26">
        <v>100</v>
      </c>
      <c r="BC46" s="26" t="s">
        <v>258</v>
      </c>
      <c r="BD46" s="13">
        <v>100</v>
      </c>
      <c r="BE46" s="13" t="s">
        <v>258</v>
      </c>
      <c r="BF46" s="13" t="s">
        <v>258</v>
      </c>
      <c r="BG46" s="13" t="s">
        <v>258</v>
      </c>
      <c r="BH46" s="26" t="s">
        <v>258</v>
      </c>
      <c r="BI46" s="26" t="s">
        <v>258</v>
      </c>
      <c r="BJ46" s="26" t="s">
        <v>258</v>
      </c>
      <c r="BK46" s="26" t="s">
        <v>258</v>
      </c>
      <c r="BL46" s="26" t="s">
        <v>258</v>
      </c>
      <c r="BM46" s="26" t="s">
        <v>258</v>
      </c>
      <c r="BN46" s="26" t="s">
        <v>258</v>
      </c>
      <c r="BO46" s="26" t="s">
        <v>258</v>
      </c>
      <c r="BP46" s="26" t="s">
        <v>258</v>
      </c>
      <c r="BQ46" s="26" t="s">
        <v>258</v>
      </c>
      <c r="BR46" s="26" t="s">
        <v>258</v>
      </c>
      <c r="BS46" s="26" t="s">
        <v>258</v>
      </c>
      <c r="BT46" s="26" t="s">
        <v>258</v>
      </c>
      <c r="BU46" s="26" t="s">
        <v>258</v>
      </c>
      <c r="BV46" s="26" t="s">
        <v>258</v>
      </c>
    </row>
    <row r="47" spans="1:74">
      <c r="A47" s="6" t="s">
        <v>204</v>
      </c>
      <c r="B47" s="6" t="s">
        <v>42</v>
      </c>
      <c r="C47" s="26">
        <v>99.052166608932694</v>
      </c>
      <c r="D47" s="32">
        <v>33.665127143388013</v>
      </c>
      <c r="E47" s="32">
        <v>97.957688852520249</v>
      </c>
      <c r="F47" s="26">
        <v>99.052166608932694</v>
      </c>
      <c r="G47" s="26">
        <v>33.665127143388013</v>
      </c>
      <c r="H47" s="26">
        <v>97.957688852520249</v>
      </c>
      <c r="I47" s="26">
        <v>98.849882820433749</v>
      </c>
      <c r="J47" s="26">
        <v>37.203052778673545</v>
      </c>
      <c r="K47" s="26">
        <v>97.666012631379033</v>
      </c>
      <c r="L47" s="26">
        <v>98.535181794402305</v>
      </c>
      <c r="M47" s="26">
        <v>36.95299837925446</v>
      </c>
      <c r="N47" s="26">
        <v>97.147344583242017</v>
      </c>
      <c r="O47" s="26">
        <v>98.541404256161016</v>
      </c>
      <c r="P47" s="26">
        <v>37.03449459413077</v>
      </c>
      <c r="Q47" s="26">
        <v>97.155255544840884</v>
      </c>
      <c r="R47" s="26">
        <v>100</v>
      </c>
      <c r="S47" s="26" t="s">
        <v>258</v>
      </c>
      <c r="T47" s="26">
        <v>100</v>
      </c>
      <c r="U47" s="27">
        <v>100.31431334622825</v>
      </c>
      <c r="V47" s="26">
        <v>44</v>
      </c>
      <c r="W47" s="26">
        <v>100.28596169724308</v>
      </c>
      <c r="X47" s="26">
        <v>100.31643654409794</v>
      </c>
      <c r="Y47" s="26">
        <v>43.271221532091097</v>
      </c>
      <c r="Z47" s="26">
        <v>100.07921064866633</v>
      </c>
      <c r="AA47" s="26">
        <v>99.179192072187618</v>
      </c>
      <c r="AB47" s="26">
        <v>30.391762066386701</v>
      </c>
      <c r="AC47" s="26">
        <v>98.094900419577129</v>
      </c>
      <c r="AD47" s="26">
        <v>99.170474130506236</v>
      </c>
      <c r="AE47" s="26">
        <v>30.391762066386701</v>
      </c>
      <c r="AF47" s="26">
        <v>98.074988317435881</v>
      </c>
      <c r="AG47" s="26">
        <v>99.170409753414617</v>
      </c>
      <c r="AH47" s="26">
        <v>30.398916523023882</v>
      </c>
      <c r="AI47" s="26">
        <v>98.075052555614818</v>
      </c>
      <c r="AJ47" s="26">
        <v>99.170339642208972</v>
      </c>
      <c r="AK47" s="26">
        <v>30.389016018306634</v>
      </c>
      <c r="AL47" s="26">
        <v>98.07479224376732</v>
      </c>
      <c r="AM47" s="26">
        <v>99.170993133478476</v>
      </c>
      <c r="AN47" s="26">
        <v>30.376940133037696</v>
      </c>
      <c r="AO47" s="26">
        <v>98.075270462759136</v>
      </c>
      <c r="AP47" s="26">
        <v>100</v>
      </c>
      <c r="AQ47" s="26" t="s">
        <v>258</v>
      </c>
      <c r="AR47" s="26">
        <v>100</v>
      </c>
      <c r="AS47" s="26" t="s">
        <v>258</v>
      </c>
      <c r="AT47" s="26" t="s">
        <v>258</v>
      </c>
      <c r="AU47" s="26">
        <v>94.978065867871408</v>
      </c>
      <c r="AV47" s="26" t="s">
        <v>258</v>
      </c>
      <c r="AW47" s="26" t="s">
        <v>258</v>
      </c>
      <c r="AX47" s="26">
        <v>100</v>
      </c>
      <c r="AY47" s="26">
        <v>97.372276799654117</v>
      </c>
      <c r="AZ47" s="26">
        <v>28.367952522255191</v>
      </c>
      <c r="BA47" s="26">
        <v>94.688120411838042</v>
      </c>
      <c r="BB47" s="26">
        <v>100</v>
      </c>
      <c r="BC47" s="26" t="s">
        <v>258</v>
      </c>
      <c r="BD47" s="13">
        <v>100</v>
      </c>
      <c r="BE47" s="13" t="s">
        <v>258</v>
      </c>
      <c r="BF47" s="13" t="s">
        <v>258</v>
      </c>
      <c r="BG47" s="13" t="s">
        <v>258</v>
      </c>
      <c r="BH47" s="26" t="s">
        <v>258</v>
      </c>
      <c r="BI47" s="26" t="s">
        <v>258</v>
      </c>
      <c r="BJ47" s="26" t="s">
        <v>258</v>
      </c>
      <c r="BK47" s="26" t="s">
        <v>258</v>
      </c>
      <c r="BL47" s="26" t="s">
        <v>258</v>
      </c>
      <c r="BM47" s="26" t="s">
        <v>258</v>
      </c>
      <c r="BN47" s="26" t="s">
        <v>258</v>
      </c>
      <c r="BO47" s="26" t="s">
        <v>258</v>
      </c>
      <c r="BP47" s="26" t="s">
        <v>258</v>
      </c>
      <c r="BQ47" s="26" t="s">
        <v>258</v>
      </c>
      <c r="BR47" s="26" t="s">
        <v>258</v>
      </c>
      <c r="BS47" s="26" t="s">
        <v>258</v>
      </c>
      <c r="BT47" s="26" t="s">
        <v>258</v>
      </c>
      <c r="BU47" s="26" t="s">
        <v>258</v>
      </c>
      <c r="BV47" s="26" t="s">
        <v>258</v>
      </c>
    </row>
    <row r="48" spans="1:74">
      <c r="A48" s="6" t="s">
        <v>205</v>
      </c>
      <c r="B48" s="6" t="s">
        <v>2</v>
      </c>
      <c r="C48" s="26">
        <v>99.435402838906896</v>
      </c>
      <c r="D48" s="32">
        <v>39.076813177577947</v>
      </c>
      <c r="E48" s="32">
        <v>98.767894210308498</v>
      </c>
      <c r="F48" s="26">
        <v>99.435402838906896</v>
      </c>
      <c r="G48" s="26">
        <v>39.076813177577947</v>
      </c>
      <c r="H48" s="26">
        <v>98.767894210308498</v>
      </c>
      <c r="I48" s="26">
        <v>99.37860079832268</v>
      </c>
      <c r="J48" s="26">
        <v>33.307517840349618</v>
      </c>
      <c r="K48" s="26">
        <v>98.369222578109813</v>
      </c>
      <c r="L48" s="26">
        <v>99.351024336587386</v>
      </c>
      <c r="M48" s="26">
        <v>34.470691163604549</v>
      </c>
      <c r="N48" s="26">
        <v>98.347163374981378</v>
      </c>
      <c r="O48" s="26">
        <v>99.351781420601526</v>
      </c>
      <c r="P48" s="26">
        <v>34.500401582532646</v>
      </c>
      <c r="Q48" s="26">
        <v>98.34830494587942</v>
      </c>
      <c r="R48" s="26">
        <v>100</v>
      </c>
      <c r="S48" s="26" t="s">
        <v>258</v>
      </c>
      <c r="T48" s="26">
        <v>100</v>
      </c>
      <c r="U48" s="27">
        <v>99.879249333355688</v>
      </c>
      <c r="V48" s="26">
        <v>3.5714285714285712</v>
      </c>
      <c r="W48" s="26">
        <v>98.76174847083395</v>
      </c>
      <c r="X48" s="26">
        <v>99.878151971568798</v>
      </c>
      <c r="Y48" s="26">
        <v>3.6023054755043229</v>
      </c>
      <c r="Z48" s="26">
        <v>98.760537936571652</v>
      </c>
      <c r="AA48" s="26">
        <v>99.481404717330591</v>
      </c>
      <c r="AB48" s="26">
        <v>57.044013069383048</v>
      </c>
      <c r="AC48" s="26">
        <v>99.207332853794114</v>
      </c>
      <c r="AD48" s="26">
        <v>99.477537642840147</v>
      </c>
      <c r="AE48" s="26">
        <v>57.044013069383048</v>
      </c>
      <c r="AF48" s="26">
        <v>99.201460529441917</v>
      </c>
      <c r="AG48" s="26">
        <v>99.477587061314594</v>
      </c>
      <c r="AH48" s="26">
        <v>57.044578976334613</v>
      </c>
      <c r="AI48" s="26">
        <v>99.201516760091593</v>
      </c>
      <c r="AJ48" s="26">
        <v>99.477595581542744</v>
      </c>
      <c r="AK48" s="26">
        <v>57.049299617973439</v>
      </c>
      <c r="AL48" s="26">
        <v>99.201548139687645</v>
      </c>
      <c r="AM48" s="26">
        <v>99.477147010030762</v>
      </c>
      <c r="AN48" s="26">
        <v>57.019607843137251</v>
      </c>
      <c r="AO48" s="26">
        <v>99.200922561946356</v>
      </c>
      <c r="AP48" s="26">
        <v>100</v>
      </c>
      <c r="AQ48" s="26" t="s">
        <v>258</v>
      </c>
      <c r="AR48" s="26">
        <v>100</v>
      </c>
      <c r="AS48" s="26" t="s">
        <v>258</v>
      </c>
      <c r="AT48" s="26" t="s">
        <v>258</v>
      </c>
      <c r="AU48" s="26">
        <v>98.789230401197642</v>
      </c>
      <c r="AV48" s="26" t="s">
        <v>258</v>
      </c>
      <c r="AW48" s="26" t="s">
        <v>258</v>
      </c>
      <c r="AX48" s="26">
        <v>100</v>
      </c>
      <c r="AY48" s="26">
        <v>99.034996027929921</v>
      </c>
      <c r="AZ48" s="26">
        <v>59.942084942084939</v>
      </c>
      <c r="BA48" s="26">
        <v>98.699231477105968</v>
      </c>
      <c r="BB48" s="26">
        <v>100</v>
      </c>
      <c r="BC48" s="26" t="s">
        <v>258</v>
      </c>
      <c r="BD48" s="13">
        <v>100</v>
      </c>
      <c r="BE48" s="13" t="s">
        <v>258</v>
      </c>
      <c r="BF48" s="13" t="s">
        <v>258</v>
      </c>
      <c r="BG48" s="13" t="s">
        <v>258</v>
      </c>
      <c r="BH48" s="26" t="s">
        <v>258</v>
      </c>
      <c r="BI48" s="26" t="s">
        <v>258</v>
      </c>
      <c r="BJ48" s="26" t="s">
        <v>258</v>
      </c>
      <c r="BK48" s="26" t="s">
        <v>258</v>
      </c>
      <c r="BL48" s="26" t="s">
        <v>258</v>
      </c>
      <c r="BM48" s="26" t="s">
        <v>258</v>
      </c>
      <c r="BN48" s="26" t="s">
        <v>258</v>
      </c>
      <c r="BO48" s="26" t="s">
        <v>258</v>
      </c>
      <c r="BP48" s="26" t="s">
        <v>258</v>
      </c>
      <c r="BQ48" s="26" t="s">
        <v>258</v>
      </c>
      <c r="BR48" s="26" t="s">
        <v>258</v>
      </c>
      <c r="BS48" s="26" t="s">
        <v>258</v>
      </c>
      <c r="BT48" s="26" t="s">
        <v>258</v>
      </c>
      <c r="BU48" s="26" t="s">
        <v>258</v>
      </c>
      <c r="BV48" s="26" t="s">
        <v>258</v>
      </c>
    </row>
    <row r="49" spans="1:74">
      <c r="A49" s="6" t="s">
        <v>206</v>
      </c>
      <c r="B49" s="6" t="s">
        <v>19</v>
      </c>
      <c r="C49" s="26">
        <v>99.869775318242006</v>
      </c>
      <c r="D49" s="32">
        <v>41.19165704191861</v>
      </c>
      <c r="E49" s="32">
        <v>99.642936979283093</v>
      </c>
      <c r="F49" s="26">
        <v>99.869775318242006</v>
      </c>
      <c r="G49" s="26">
        <v>41.19165704191861</v>
      </c>
      <c r="H49" s="26">
        <v>99.642936979283093</v>
      </c>
      <c r="I49" s="26">
        <v>99.425523336033706</v>
      </c>
      <c r="J49" s="26">
        <v>44.621975222878312</v>
      </c>
      <c r="K49" s="26">
        <v>98.563816327236523</v>
      </c>
      <c r="L49" s="26">
        <v>99.279013877044733</v>
      </c>
      <c r="M49" s="26">
        <v>44.839857651245552</v>
      </c>
      <c r="N49" s="26">
        <v>98.118361153262526</v>
      </c>
      <c r="O49" s="26">
        <v>99.280999009792055</v>
      </c>
      <c r="P49" s="26">
        <v>44.584860356375586</v>
      </c>
      <c r="Q49" s="26">
        <v>98.115879215986084</v>
      </c>
      <c r="R49" s="26">
        <v>100</v>
      </c>
      <c r="S49" s="26" t="s">
        <v>258</v>
      </c>
      <c r="T49" s="26">
        <v>100</v>
      </c>
      <c r="U49" s="27">
        <v>99.207405494527322</v>
      </c>
      <c r="V49" s="26">
        <v>45.146726862302486</v>
      </c>
      <c r="W49" s="26">
        <v>98.735822306238191</v>
      </c>
      <c r="X49" s="26">
        <v>100</v>
      </c>
      <c r="Y49" s="26" t="s">
        <v>258</v>
      </c>
      <c r="Z49" s="26">
        <v>100</v>
      </c>
      <c r="AA49" s="26">
        <v>99.947450052852687</v>
      </c>
      <c r="AB49" s="26">
        <v>33.817653468942972</v>
      </c>
      <c r="AC49" s="26">
        <v>99.831619358588426</v>
      </c>
      <c r="AD49" s="26">
        <v>99.947119673726135</v>
      </c>
      <c r="AE49" s="26">
        <v>33.817653468942972</v>
      </c>
      <c r="AF49" s="26">
        <v>99.830562623004553</v>
      </c>
      <c r="AG49" s="26">
        <v>99.947123439398979</v>
      </c>
      <c r="AH49" s="26">
        <v>33.811635794416908</v>
      </c>
      <c r="AI49" s="26">
        <v>99.799830335146183</v>
      </c>
      <c r="AJ49" s="26">
        <v>99.94717901246095</v>
      </c>
      <c r="AK49" s="26">
        <v>33.831440526001195</v>
      </c>
      <c r="AL49" s="26">
        <v>99.799966727665947</v>
      </c>
      <c r="AM49" s="26">
        <v>99.947041459629475</v>
      </c>
      <c r="AN49" s="26" t="s">
        <v>258</v>
      </c>
      <c r="AO49" s="26">
        <v>99.947041459629475</v>
      </c>
      <c r="AP49" s="26">
        <v>100</v>
      </c>
      <c r="AQ49" s="26" t="s">
        <v>258</v>
      </c>
      <c r="AR49" s="26">
        <v>100</v>
      </c>
      <c r="AS49" s="26" t="s">
        <v>258</v>
      </c>
      <c r="AT49" s="26" t="s">
        <v>258</v>
      </c>
      <c r="AU49" s="26">
        <v>98.185190091402831</v>
      </c>
      <c r="AV49" s="26" t="s">
        <v>258</v>
      </c>
      <c r="AW49" s="26" t="s">
        <v>258</v>
      </c>
      <c r="AX49" s="26">
        <v>100</v>
      </c>
      <c r="AY49" s="26">
        <v>99.134939873568143</v>
      </c>
      <c r="AZ49" s="26">
        <v>60.243055555555557</v>
      </c>
      <c r="BA49" s="26">
        <v>98.098542678695352</v>
      </c>
      <c r="BB49" s="26">
        <v>100</v>
      </c>
      <c r="BC49" s="26" t="s">
        <v>258</v>
      </c>
      <c r="BD49" s="13">
        <v>100</v>
      </c>
      <c r="BE49" s="13" t="s">
        <v>258</v>
      </c>
      <c r="BF49" s="13" t="s">
        <v>258</v>
      </c>
      <c r="BG49" s="13" t="s">
        <v>258</v>
      </c>
      <c r="BH49" s="26" t="s">
        <v>258</v>
      </c>
      <c r="BI49" s="26" t="s">
        <v>258</v>
      </c>
      <c r="BJ49" s="26" t="s">
        <v>258</v>
      </c>
      <c r="BK49" s="26" t="s">
        <v>258</v>
      </c>
      <c r="BL49" s="26" t="s">
        <v>258</v>
      </c>
      <c r="BM49" s="26" t="s">
        <v>258</v>
      </c>
      <c r="BN49" s="26" t="s">
        <v>258</v>
      </c>
      <c r="BO49" s="26" t="s">
        <v>258</v>
      </c>
      <c r="BP49" s="26" t="s">
        <v>258</v>
      </c>
      <c r="BQ49" s="26" t="s">
        <v>258</v>
      </c>
      <c r="BR49" s="26" t="s">
        <v>258</v>
      </c>
      <c r="BS49" s="26" t="s">
        <v>258</v>
      </c>
      <c r="BT49" s="26" t="s">
        <v>258</v>
      </c>
      <c r="BU49" s="26" t="s">
        <v>258</v>
      </c>
      <c r="BV49" s="26" t="s">
        <v>258</v>
      </c>
    </row>
    <row r="50" spans="1:74">
      <c r="A50" s="6" t="s">
        <v>207</v>
      </c>
      <c r="B50" s="6" t="s">
        <v>16</v>
      </c>
      <c r="C50" s="26">
        <v>99.326311576384981</v>
      </c>
      <c r="D50" s="32">
        <v>21.592604483390303</v>
      </c>
      <c r="E50" s="32">
        <v>95.077027920039654</v>
      </c>
      <c r="F50" s="26">
        <v>99.326311576384981</v>
      </c>
      <c r="G50" s="26">
        <v>21.592604483390303</v>
      </c>
      <c r="H50" s="26">
        <v>95.077027920039654</v>
      </c>
      <c r="I50" s="26">
        <v>99.290043024313476</v>
      </c>
      <c r="J50" s="26">
        <v>23.466888104629437</v>
      </c>
      <c r="K50" s="26">
        <v>96.825165443136555</v>
      </c>
      <c r="L50" s="26">
        <v>99.266397018003019</v>
      </c>
      <c r="M50" s="26">
        <v>23.913043478260871</v>
      </c>
      <c r="N50" s="26">
        <v>96.742296489345392</v>
      </c>
      <c r="O50" s="26">
        <v>99.267144444034798</v>
      </c>
      <c r="P50" s="26">
        <v>23.906408952187181</v>
      </c>
      <c r="Q50" s="26">
        <v>96.742304647498713</v>
      </c>
      <c r="R50" s="26">
        <v>100</v>
      </c>
      <c r="S50" s="26" t="s">
        <v>258</v>
      </c>
      <c r="T50" s="26">
        <v>100</v>
      </c>
      <c r="U50" s="27">
        <v>99.728599950087343</v>
      </c>
      <c r="V50" s="26">
        <v>17.2</v>
      </c>
      <c r="W50" s="26">
        <v>97.841858196671339</v>
      </c>
      <c r="X50" s="26">
        <v>99.313129047632401</v>
      </c>
      <c r="Y50" s="26">
        <v>17.245508982035929</v>
      </c>
      <c r="Z50" s="26">
        <v>97.435897435897431</v>
      </c>
      <c r="AA50" s="26">
        <v>99.338015319004484</v>
      </c>
      <c r="AB50" s="26">
        <v>21.097830898627713</v>
      </c>
      <c r="AC50" s="26">
        <v>93.550246253798591</v>
      </c>
      <c r="AD50" s="26">
        <v>99.335719956079643</v>
      </c>
      <c r="AE50" s="26">
        <v>21.097830898627713</v>
      </c>
      <c r="AF50" s="26">
        <v>93.529542066987304</v>
      </c>
      <c r="AG50" s="26">
        <v>99.115424176020753</v>
      </c>
      <c r="AH50" s="26">
        <v>11.384636366735995</v>
      </c>
      <c r="AI50" s="26">
        <v>92.061007172153623</v>
      </c>
      <c r="AJ50" s="26">
        <v>99.115363071281749</v>
      </c>
      <c r="AK50" s="26">
        <v>25.244433489442113</v>
      </c>
      <c r="AL50" s="26">
        <v>91.192791919547957</v>
      </c>
      <c r="AM50" s="26">
        <v>100</v>
      </c>
      <c r="AN50" s="26">
        <v>100</v>
      </c>
      <c r="AO50" s="26">
        <v>100</v>
      </c>
      <c r="AP50" s="26">
        <v>100</v>
      </c>
      <c r="AQ50" s="26" t="s">
        <v>258</v>
      </c>
      <c r="AR50" s="26">
        <v>100</v>
      </c>
      <c r="AS50" s="26" t="s">
        <v>258</v>
      </c>
      <c r="AT50" s="26" t="s">
        <v>258</v>
      </c>
      <c r="AU50" s="26">
        <v>94.297184013223927</v>
      </c>
      <c r="AV50" s="26" t="s">
        <v>258</v>
      </c>
      <c r="AW50" s="26" t="s">
        <v>258</v>
      </c>
      <c r="AX50" s="26">
        <v>100</v>
      </c>
      <c r="AY50" s="26">
        <v>98.518324835490475</v>
      </c>
      <c r="AZ50" s="26">
        <v>19.404069767441861</v>
      </c>
      <c r="BA50" s="26">
        <v>94.042675656785761</v>
      </c>
      <c r="BB50" s="26">
        <v>100</v>
      </c>
      <c r="BC50" s="26" t="s">
        <v>258</v>
      </c>
      <c r="BD50" s="13">
        <v>100</v>
      </c>
      <c r="BE50" s="13" t="s">
        <v>258</v>
      </c>
      <c r="BF50" s="13" t="s">
        <v>258</v>
      </c>
      <c r="BG50" s="13" t="s">
        <v>258</v>
      </c>
      <c r="BH50" s="26" t="s">
        <v>258</v>
      </c>
      <c r="BI50" s="26" t="s">
        <v>258</v>
      </c>
      <c r="BJ50" s="26" t="s">
        <v>258</v>
      </c>
      <c r="BK50" s="26" t="s">
        <v>258</v>
      </c>
      <c r="BL50" s="26" t="s">
        <v>258</v>
      </c>
      <c r="BM50" s="26" t="s">
        <v>258</v>
      </c>
      <c r="BN50" s="26" t="s">
        <v>258</v>
      </c>
      <c r="BO50" s="26" t="s">
        <v>258</v>
      </c>
      <c r="BP50" s="26" t="s">
        <v>258</v>
      </c>
      <c r="BQ50" s="26" t="s">
        <v>258</v>
      </c>
      <c r="BR50" s="26" t="s">
        <v>258</v>
      </c>
      <c r="BS50" s="26" t="s">
        <v>258</v>
      </c>
      <c r="BT50" s="26" t="s">
        <v>258</v>
      </c>
      <c r="BU50" s="26" t="s">
        <v>258</v>
      </c>
      <c r="BV50" s="26" t="s">
        <v>258</v>
      </c>
    </row>
    <row r="51" spans="1:74">
      <c r="A51" s="6" t="s">
        <v>208</v>
      </c>
      <c r="B51" s="6" t="s">
        <v>1</v>
      </c>
      <c r="C51" s="26">
        <v>98.998229296289253</v>
      </c>
      <c r="D51" s="32">
        <v>49.278771316890932</v>
      </c>
      <c r="E51" s="32">
        <v>97.976471359286933</v>
      </c>
      <c r="F51" s="26">
        <v>98.998229296289253</v>
      </c>
      <c r="G51" s="26">
        <v>49.278771316890932</v>
      </c>
      <c r="H51" s="26">
        <v>97.976471359286933</v>
      </c>
      <c r="I51" s="26">
        <v>99.097674632935309</v>
      </c>
      <c r="J51" s="26">
        <v>52.157462566414424</v>
      </c>
      <c r="K51" s="26">
        <v>98.27275942562072</v>
      </c>
      <c r="L51" s="26">
        <v>99.120028159098908</v>
      </c>
      <c r="M51" s="26">
        <v>53.398058252427184</v>
      </c>
      <c r="N51" s="26">
        <v>98.305963699222119</v>
      </c>
      <c r="O51" s="26">
        <v>99.118300799486931</v>
      </c>
      <c r="P51" s="26">
        <v>53.363423313948445</v>
      </c>
      <c r="Q51" s="26">
        <v>98.304406967031511</v>
      </c>
      <c r="R51" s="26">
        <v>100</v>
      </c>
      <c r="S51" s="26" t="s">
        <v>258</v>
      </c>
      <c r="T51" s="26">
        <v>100</v>
      </c>
      <c r="U51" s="27">
        <v>97.374510501957985</v>
      </c>
      <c r="V51" s="26">
        <v>50.226244343891402</v>
      </c>
      <c r="W51" s="26">
        <v>96.915348345304722</v>
      </c>
      <c r="X51" s="26">
        <v>101.01759755164498</v>
      </c>
      <c r="Y51" s="26">
        <v>0</v>
      </c>
      <c r="Z51" s="26">
        <v>98.987854251012138</v>
      </c>
      <c r="AA51" s="26">
        <v>98.70257213579346</v>
      </c>
      <c r="AB51" s="26">
        <v>50.23812858943829</v>
      </c>
      <c r="AC51" s="26">
        <v>97.361638632664139</v>
      </c>
      <c r="AD51" s="26">
        <v>98.70257213579346</v>
      </c>
      <c r="AE51" s="26">
        <v>50.23812858943829</v>
      </c>
      <c r="AF51" s="26">
        <v>97.361638632664139</v>
      </c>
      <c r="AG51" s="26">
        <v>98.525819223317328</v>
      </c>
      <c r="AH51" s="26">
        <v>50.236117896108127</v>
      </c>
      <c r="AI51" s="26">
        <v>97.013418197952845</v>
      </c>
      <c r="AJ51" s="26">
        <v>98.525829767112896</v>
      </c>
      <c r="AK51" s="26">
        <v>50.239646061201917</v>
      </c>
      <c r="AL51" s="26">
        <v>97.013517882711582</v>
      </c>
      <c r="AM51" s="26">
        <v>100</v>
      </c>
      <c r="AN51" s="26" t="s">
        <v>258</v>
      </c>
      <c r="AO51" s="26">
        <v>100</v>
      </c>
      <c r="AP51" s="26" t="s">
        <v>258</v>
      </c>
      <c r="AQ51" s="26" t="s">
        <v>258</v>
      </c>
      <c r="AR51" s="26" t="s">
        <v>258</v>
      </c>
      <c r="AS51" s="26" t="s">
        <v>258</v>
      </c>
      <c r="AT51" s="26" t="s">
        <v>258</v>
      </c>
      <c r="AU51" s="26">
        <v>94.266483028256616</v>
      </c>
      <c r="AV51" s="26" t="s">
        <v>258</v>
      </c>
      <c r="AW51" s="26" t="s">
        <v>258</v>
      </c>
      <c r="AX51" s="26">
        <v>100</v>
      </c>
      <c r="AY51" s="26">
        <v>97.569872456038837</v>
      </c>
      <c r="AZ51" s="26">
        <v>26.889995473064737</v>
      </c>
      <c r="BA51" s="26">
        <v>93.848903717826502</v>
      </c>
      <c r="BB51" s="26">
        <v>100</v>
      </c>
      <c r="BC51" s="26" t="s">
        <v>258</v>
      </c>
      <c r="BD51" s="13">
        <v>100</v>
      </c>
      <c r="BE51" s="13" t="s">
        <v>258</v>
      </c>
      <c r="BF51" s="13" t="s">
        <v>258</v>
      </c>
      <c r="BG51" s="13" t="s">
        <v>258</v>
      </c>
      <c r="BH51" s="26" t="s">
        <v>258</v>
      </c>
      <c r="BI51" s="26" t="s">
        <v>258</v>
      </c>
      <c r="BJ51" s="26" t="s">
        <v>258</v>
      </c>
      <c r="BK51" s="26" t="s">
        <v>258</v>
      </c>
      <c r="BL51" s="26" t="s">
        <v>258</v>
      </c>
      <c r="BM51" s="26" t="s">
        <v>258</v>
      </c>
      <c r="BN51" s="26" t="s">
        <v>258</v>
      </c>
      <c r="BO51" s="26" t="s">
        <v>258</v>
      </c>
      <c r="BP51" s="26" t="s">
        <v>258</v>
      </c>
      <c r="BQ51" s="26" t="s">
        <v>258</v>
      </c>
      <c r="BR51" s="26" t="s">
        <v>258</v>
      </c>
      <c r="BS51" s="26" t="s">
        <v>258</v>
      </c>
      <c r="BT51" s="26" t="s">
        <v>258</v>
      </c>
      <c r="BU51" s="26" t="s">
        <v>258</v>
      </c>
      <c r="BV51" s="26" t="s">
        <v>258</v>
      </c>
    </row>
    <row r="52" spans="1:74">
      <c r="A52" s="6" t="s">
        <v>209</v>
      </c>
      <c r="B52" s="6" t="s">
        <v>13</v>
      </c>
      <c r="C52" s="26">
        <v>99.243468347612861</v>
      </c>
      <c r="D52" s="32">
        <v>18.033816977036444</v>
      </c>
      <c r="E52" s="32">
        <v>96.525925000127529</v>
      </c>
      <c r="F52" s="26">
        <v>99.243468347612861</v>
      </c>
      <c r="G52" s="26">
        <v>18.033816977036444</v>
      </c>
      <c r="H52" s="26">
        <v>96.525925000127529</v>
      </c>
      <c r="I52" s="26">
        <v>99.283312743958803</v>
      </c>
      <c r="J52" s="26">
        <v>49.199194399156035</v>
      </c>
      <c r="K52" s="26">
        <v>98.631578159163752</v>
      </c>
      <c r="L52" s="26">
        <v>99.251726784343816</v>
      </c>
      <c r="M52" s="26">
        <v>48.529411764705884</v>
      </c>
      <c r="N52" s="26">
        <v>98.598484848484844</v>
      </c>
      <c r="O52" s="26">
        <v>99.251625705740921</v>
      </c>
      <c r="P52" s="26">
        <v>48.627620488437437</v>
      </c>
      <c r="Q52" s="26">
        <v>98.599873120457659</v>
      </c>
      <c r="R52" s="26">
        <v>100</v>
      </c>
      <c r="S52" s="26" t="s">
        <v>258</v>
      </c>
      <c r="T52" s="26">
        <v>100</v>
      </c>
      <c r="U52" s="27">
        <v>99.703989261005745</v>
      </c>
      <c r="V52" s="26">
        <v>55.707762557077622</v>
      </c>
      <c r="W52" s="26">
        <v>99.05055779729409</v>
      </c>
      <c r="X52" s="26">
        <v>99.706219000381537</v>
      </c>
      <c r="Y52" s="26">
        <v>55.949367088607595</v>
      </c>
      <c r="Z52" s="26">
        <v>99.056568314226638</v>
      </c>
      <c r="AA52" s="26">
        <v>99.076878696091157</v>
      </c>
      <c r="AB52" s="26">
        <v>9.4686698424331244</v>
      </c>
      <c r="AC52" s="26">
        <v>93.058064685506878</v>
      </c>
      <c r="AD52" s="26">
        <v>99.076878696091157</v>
      </c>
      <c r="AE52" s="26">
        <v>9.4686698424331244</v>
      </c>
      <c r="AF52" s="26">
        <v>93.058064685506878</v>
      </c>
      <c r="AG52" s="26">
        <v>99.076570053690389</v>
      </c>
      <c r="AH52" s="26">
        <v>9.467821782178218</v>
      </c>
      <c r="AI52" s="26">
        <v>93.05783578212349</v>
      </c>
      <c r="AJ52" s="26">
        <v>99.07696677080375</v>
      </c>
      <c r="AK52" s="26">
        <v>9.4707393138873606</v>
      </c>
      <c r="AL52" s="26">
        <v>93.058131296016754</v>
      </c>
      <c r="AM52" s="26">
        <v>99.07721236883647</v>
      </c>
      <c r="AN52" s="26">
        <v>9.4631629856521045</v>
      </c>
      <c r="AO52" s="26">
        <v>93.058307617346117</v>
      </c>
      <c r="AP52" s="26" t="s">
        <v>258</v>
      </c>
      <c r="AQ52" s="26" t="s">
        <v>258</v>
      </c>
      <c r="AR52" s="26" t="s">
        <v>258</v>
      </c>
      <c r="AS52" s="26" t="s">
        <v>258</v>
      </c>
      <c r="AT52" s="26" t="s">
        <v>258</v>
      </c>
      <c r="AU52" s="26">
        <v>97.901624548736464</v>
      </c>
      <c r="AV52" s="26" t="s">
        <v>258</v>
      </c>
      <c r="AW52" s="26" t="s">
        <v>258</v>
      </c>
      <c r="AX52" s="26">
        <v>100</v>
      </c>
      <c r="AY52" s="26">
        <v>99.006387508871541</v>
      </c>
      <c r="AZ52" s="26">
        <v>40.224913494809691</v>
      </c>
      <c r="BA52" s="26">
        <v>97.731239092495642</v>
      </c>
      <c r="BB52" s="26">
        <v>100</v>
      </c>
      <c r="BC52" s="26" t="s">
        <v>258</v>
      </c>
      <c r="BD52" s="13">
        <v>100</v>
      </c>
      <c r="BE52" s="13" t="s">
        <v>258</v>
      </c>
      <c r="BF52" s="13" t="s">
        <v>258</v>
      </c>
      <c r="BG52" s="13" t="s">
        <v>258</v>
      </c>
      <c r="BH52" s="26" t="s">
        <v>258</v>
      </c>
      <c r="BI52" s="26" t="s">
        <v>258</v>
      </c>
      <c r="BJ52" s="26" t="s">
        <v>258</v>
      </c>
      <c r="BK52" s="26" t="s">
        <v>258</v>
      </c>
      <c r="BL52" s="26" t="s">
        <v>258</v>
      </c>
      <c r="BM52" s="26" t="s">
        <v>258</v>
      </c>
      <c r="BN52" s="26" t="s">
        <v>258</v>
      </c>
      <c r="BO52" s="26" t="s">
        <v>258</v>
      </c>
      <c r="BP52" s="26" t="s">
        <v>258</v>
      </c>
      <c r="BQ52" s="26" t="s">
        <v>258</v>
      </c>
      <c r="BR52" s="26" t="s">
        <v>258</v>
      </c>
      <c r="BS52" s="26" t="s">
        <v>258</v>
      </c>
      <c r="BT52" s="26" t="s">
        <v>258</v>
      </c>
      <c r="BU52" s="26" t="s">
        <v>258</v>
      </c>
      <c r="BV52" s="26" t="s">
        <v>258</v>
      </c>
    </row>
    <row r="53" spans="1:74">
      <c r="A53" s="6" t="s">
        <v>210</v>
      </c>
      <c r="B53" s="6" t="s">
        <v>18</v>
      </c>
      <c r="C53" s="26">
        <v>99.883431245476118</v>
      </c>
      <c r="D53" s="32">
        <v>29.33826931975937</v>
      </c>
      <c r="E53" s="32">
        <v>99.565363592882903</v>
      </c>
      <c r="F53" s="26">
        <v>99.883431245476118</v>
      </c>
      <c r="G53" s="26">
        <v>29.33826931975937</v>
      </c>
      <c r="H53" s="26">
        <v>99.565363592882903</v>
      </c>
      <c r="I53" s="26">
        <v>99.899614901994724</v>
      </c>
      <c r="J53" s="26">
        <v>38.240574506283664</v>
      </c>
      <c r="K53" s="26">
        <v>99.603830784070553</v>
      </c>
      <c r="L53" s="26">
        <v>99.895547721634685</v>
      </c>
      <c r="M53" s="26">
        <v>40</v>
      </c>
      <c r="N53" s="26">
        <v>99.584361605403302</v>
      </c>
      <c r="O53" s="26">
        <v>99.884774255276469</v>
      </c>
      <c r="P53" s="26">
        <v>40.0390625</v>
      </c>
      <c r="Q53" s="26">
        <v>99.571190993987472</v>
      </c>
      <c r="R53" s="26">
        <v>100</v>
      </c>
      <c r="S53" s="26" t="s">
        <v>258</v>
      </c>
      <c r="T53" s="26">
        <v>100</v>
      </c>
      <c r="U53" s="27">
        <v>100</v>
      </c>
      <c r="V53" s="26">
        <v>0</v>
      </c>
      <c r="W53" s="26">
        <v>99.667928538221432</v>
      </c>
      <c r="X53" s="26">
        <v>100</v>
      </c>
      <c r="Y53" s="26" t="s">
        <v>258</v>
      </c>
      <c r="Z53" s="26">
        <v>100</v>
      </c>
      <c r="AA53" s="26">
        <v>99.856074590907667</v>
      </c>
      <c r="AB53" s="26">
        <v>19.117647058823529</v>
      </c>
      <c r="AC53" s="26">
        <v>99.489648360156096</v>
      </c>
      <c r="AD53" s="26">
        <v>99.856074590907667</v>
      </c>
      <c r="AE53" s="26">
        <v>19.117647058823529</v>
      </c>
      <c r="AF53" s="26">
        <v>99.489648360156096</v>
      </c>
      <c r="AG53" s="26">
        <v>99.848226143046858</v>
      </c>
      <c r="AH53" s="26">
        <v>19.220055710306408</v>
      </c>
      <c r="AI53" s="26">
        <v>99.393186712989888</v>
      </c>
      <c r="AJ53" s="26">
        <v>99.805990265175254</v>
      </c>
      <c r="AK53" s="26">
        <v>19.062027231467475</v>
      </c>
      <c r="AL53" s="26">
        <v>99.350405463081515</v>
      </c>
      <c r="AM53" s="26">
        <v>100</v>
      </c>
      <c r="AN53" s="26" t="s">
        <v>258</v>
      </c>
      <c r="AO53" s="26">
        <v>100</v>
      </c>
      <c r="AP53" s="26" t="s">
        <v>258</v>
      </c>
      <c r="AQ53" s="26" t="s">
        <v>258</v>
      </c>
      <c r="AR53" s="26" t="s">
        <v>258</v>
      </c>
      <c r="AS53" s="26" t="s">
        <v>258</v>
      </c>
      <c r="AT53" s="26" t="s">
        <v>258</v>
      </c>
      <c r="AU53" s="26">
        <v>99.932393277960202</v>
      </c>
      <c r="AV53" s="26" t="s">
        <v>258</v>
      </c>
      <c r="AW53" s="26" t="s">
        <v>258</v>
      </c>
      <c r="AX53" s="26">
        <v>100</v>
      </c>
      <c r="AY53" s="26">
        <v>100</v>
      </c>
      <c r="AZ53" s="26">
        <v>48.148148148148145</v>
      </c>
      <c r="BA53" s="26">
        <v>99.927588703837799</v>
      </c>
      <c r="BB53" s="26">
        <v>100</v>
      </c>
      <c r="BC53" s="26" t="s">
        <v>258</v>
      </c>
      <c r="BD53" s="13">
        <v>100</v>
      </c>
      <c r="BE53" s="13" t="s">
        <v>258</v>
      </c>
      <c r="BF53" s="13" t="s">
        <v>258</v>
      </c>
      <c r="BG53" s="13" t="s">
        <v>258</v>
      </c>
      <c r="BH53" s="26" t="s">
        <v>258</v>
      </c>
      <c r="BI53" s="26" t="s">
        <v>258</v>
      </c>
      <c r="BJ53" s="26" t="s">
        <v>258</v>
      </c>
      <c r="BK53" s="26" t="s">
        <v>258</v>
      </c>
      <c r="BL53" s="26" t="s">
        <v>258</v>
      </c>
      <c r="BM53" s="26" t="s">
        <v>258</v>
      </c>
      <c r="BN53" s="26" t="s">
        <v>258</v>
      </c>
      <c r="BO53" s="26" t="s">
        <v>258</v>
      </c>
      <c r="BP53" s="26" t="s">
        <v>258</v>
      </c>
      <c r="BQ53" s="26" t="s">
        <v>258</v>
      </c>
      <c r="BR53" s="26" t="s">
        <v>258</v>
      </c>
      <c r="BS53" s="26" t="s">
        <v>258</v>
      </c>
      <c r="BT53" s="26" t="s">
        <v>258</v>
      </c>
      <c r="BU53" s="26" t="s">
        <v>258</v>
      </c>
      <c r="BV53" s="26" t="s">
        <v>258</v>
      </c>
    </row>
    <row r="54" spans="1:74">
      <c r="A54" s="6"/>
      <c r="B54" s="6"/>
      <c r="C54" s="26"/>
      <c r="D54" s="32"/>
      <c r="E54" s="32"/>
      <c r="F54" s="26"/>
      <c r="G54" s="26"/>
      <c r="H54" s="26"/>
      <c r="I54" s="26"/>
      <c r="J54" s="26"/>
      <c r="K54" s="26"/>
      <c r="L54" s="26"/>
      <c r="M54" s="13"/>
      <c r="N54" s="13"/>
      <c r="O54" s="13"/>
      <c r="P54" s="13"/>
      <c r="Q54" s="13"/>
      <c r="R54" s="13"/>
      <c r="S54" s="26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</row>
    <row r="55" spans="1:74">
      <c r="A55" s="8"/>
      <c r="B55" s="6" t="s">
        <v>137</v>
      </c>
      <c r="C55" s="26">
        <v>99.521782309712975</v>
      </c>
      <c r="D55" s="32">
        <v>24.898064427407434</v>
      </c>
      <c r="E55" s="32">
        <v>97.659801139410945</v>
      </c>
      <c r="F55" s="26">
        <v>99.521782309712975</v>
      </c>
      <c r="G55" s="26">
        <v>24.898064427407434</v>
      </c>
      <c r="H55" s="26">
        <v>97.659801139410945</v>
      </c>
      <c r="I55" s="26">
        <v>99.458989013249422</v>
      </c>
      <c r="J55" s="26">
        <v>29.910186518452946</v>
      </c>
      <c r="K55" s="26">
        <v>98.243522890906547</v>
      </c>
      <c r="L55" s="26">
        <v>99.346702625146136</v>
      </c>
      <c r="M55" s="26">
        <v>30.068527494567942</v>
      </c>
      <c r="N55" s="26">
        <v>97.996880200344549</v>
      </c>
      <c r="O55" s="26">
        <v>99.369967404722132</v>
      </c>
      <c r="P55" s="26">
        <v>30.109252366330242</v>
      </c>
      <c r="Q55" s="26">
        <v>98.051927551377588</v>
      </c>
      <c r="R55" s="26">
        <v>100</v>
      </c>
      <c r="S55" s="26" t="s">
        <v>258</v>
      </c>
      <c r="T55" s="26">
        <v>100</v>
      </c>
      <c r="U55" s="27">
        <v>99.568652867603461</v>
      </c>
      <c r="V55" s="26">
        <v>26.700000000000003</v>
      </c>
      <c r="W55" s="26">
        <v>98.970690810618606</v>
      </c>
      <c r="X55" s="26">
        <v>100.37301322016985</v>
      </c>
      <c r="Y55" s="26">
        <v>23.400267737617135</v>
      </c>
      <c r="Z55" s="26">
        <v>100.02640326098357</v>
      </c>
      <c r="AA55" s="26">
        <v>99.566842030165219</v>
      </c>
      <c r="AB55" s="26">
        <v>23.99326752744366</v>
      </c>
      <c r="AC55" s="26">
        <v>98.14981053663054</v>
      </c>
      <c r="AD55" s="26">
        <v>99.564030913976453</v>
      </c>
      <c r="AE55" s="26">
        <v>23.99326752744366</v>
      </c>
      <c r="AF55" s="26">
        <v>98.138029721055844</v>
      </c>
      <c r="AG55" s="26">
        <v>99.570725300624972</v>
      </c>
      <c r="AH55" s="26">
        <v>21.372002230897934</v>
      </c>
      <c r="AI55" s="26">
        <v>98.177063143118744</v>
      </c>
      <c r="AJ55" s="26">
        <v>99.444423715450625</v>
      </c>
      <c r="AK55" s="26">
        <v>25.310987690408915</v>
      </c>
      <c r="AL55" s="26">
        <v>97.482045701382063</v>
      </c>
      <c r="AM55" s="26">
        <v>99.79601102319819</v>
      </c>
      <c r="AN55" s="26">
        <v>28.373086507653973</v>
      </c>
      <c r="AO55" s="26">
        <v>99.434230540010049</v>
      </c>
      <c r="AP55" s="26">
        <v>100</v>
      </c>
      <c r="AQ55" s="26" t="s">
        <v>258</v>
      </c>
      <c r="AR55" s="26">
        <v>100</v>
      </c>
      <c r="AS55" s="26" t="s">
        <v>258</v>
      </c>
      <c r="AT55" s="26" t="s">
        <v>258</v>
      </c>
      <c r="AU55" s="13">
        <v>97.319780784106044</v>
      </c>
      <c r="AV55" s="26" t="s">
        <v>258</v>
      </c>
      <c r="AW55" s="26" t="s">
        <v>258</v>
      </c>
      <c r="AX55" s="26">
        <v>100</v>
      </c>
      <c r="AY55" s="26">
        <v>98.796198382645244</v>
      </c>
      <c r="AZ55" s="26">
        <v>32.792762034824172</v>
      </c>
      <c r="BA55" s="26">
        <v>97.142166571840477</v>
      </c>
      <c r="BB55" s="26">
        <v>100</v>
      </c>
      <c r="BC55" s="26" t="s">
        <v>258</v>
      </c>
      <c r="BD55" s="13">
        <v>100</v>
      </c>
      <c r="BE55" s="13" t="s">
        <v>258</v>
      </c>
      <c r="BF55" s="13" t="s">
        <v>258</v>
      </c>
      <c r="BG55" s="13" t="s">
        <v>258</v>
      </c>
      <c r="BH55" s="26" t="s">
        <v>258</v>
      </c>
      <c r="BI55" s="26">
        <v>20.407330590595354</v>
      </c>
      <c r="BJ55" s="26">
        <v>20.407330590595354</v>
      </c>
      <c r="BK55" s="13" t="s">
        <v>258</v>
      </c>
      <c r="BL55" s="13">
        <v>20.407330590595354</v>
      </c>
      <c r="BM55" s="13">
        <v>20.407330590595354</v>
      </c>
      <c r="BN55" s="26" t="s">
        <v>258</v>
      </c>
      <c r="BO55" s="26" t="s">
        <v>258</v>
      </c>
      <c r="BP55" s="26" t="s">
        <v>258</v>
      </c>
      <c r="BQ55" s="26" t="s">
        <v>258</v>
      </c>
      <c r="BR55" s="26" t="s">
        <v>258</v>
      </c>
      <c r="BS55" s="26" t="s">
        <v>258</v>
      </c>
      <c r="BT55" s="58" t="s">
        <v>258</v>
      </c>
      <c r="BU55" s="58" t="s">
        <v>258</v>
      </c>
      <c r="BV55" s="58" t="s">
        <v>258</v>
      </c>
    </row>
    <row r="56" spans="1:74">
      <c r="A56" s="8"/>
      <c r="B56" s="6" t="s">
        <v>138</v>
      </c>
      <c r="C56" s="26">
        <v>99.445397642549779</v>
      </c>
      <c r="D56" s="32">
        <v>36.997745864225507</v>
      </c>
      <c r="E56" s="32">
        <v>98.60044711713239</v>
      </c>
      <c r="F56" s="26">
        <v>99.445195472140469</v>
      </c>
      <c r="G56" s="26">
        <v>36.997745864225507</v>
      </c>
      <c r="H56" s="26">
        <v>98.599944206655124</v>
      </c>
      <c r="I56" s="26">
        <v>99.241117190814364</v>
      </c>
      <c r="J56" s="26">
        <v>39.728148730475546</v>
      </c>
      <c r="K56" s="26">
        <v>98.310552773131633</v>
      </c>
      <c r="L56" s="26">
        <v>99.124793782236537</v>
      </c>
      <c r="M56" s="26">
        <v>42.126369081931884</v>
      </c>
      <c r="N56" s="26">
        <v>98.108476161608962</v>
      </c>
      <c r="O56" s="26">
        <v>99.125340962591721</v>
      </c>
      <c r="P56" s="26">
        <v>40.398122422547992</v>
      </c>
      <c r="Q56" s="26">
        <v>98.134662066492893</v>
      </c>
      <c r="R56" s="26">
        <v>99.876459259542798</v>
      </c>
      <c r="S56" s="26" t="s">
        <v>258</v>
      </c>
      <c r="T56" s="26">
        <v>99.876459259542798</v>
      </c>
      <c r="U56" s="27">
        <v>99.828160299539107</v>
      </c>
      <c r="V56" s="26">
        <v>28.510113722908521</v>
      </c>
      <c r="W56" s="26">
        <v>99.077828791841299</v>
      </c>
      <c r="X56" s="26">
        <v>100.03196199709554</v>
      </c>
      <c r="Y56" s="26">
        <v>30.24157120659126</v>
      </c>
      <c r="Z56" s="26">
        <v>99.586741292003367</v>
      </c>
      <c r="AA56" s="26">
        <v>99.632209519027583</v>
      </c>
      <c r="AB56" s="26">
        <v>34.273357659417059</v>
      </c>
      <c r="AC56" s="26">
        <v>98.873850680867619</v>
      </c>
      <c r="AD56" s="26">
        <v>99.626225056136846</v>
      </c>
      <c r="AE56" s="26">
        <v>34.273357659417059</v>
      </c>
      <c r="AF56" s="26">
        <v>98.855742696772424</v>
      </c>
      <c r="AG56" s="26">
        <v>99.614333334633727</v>
      </c>
      <c r="AH56" s="26">
        <v>34.435532559227802</v>
      </c>
      <c r="AI56" s="26">
        <v>98.806760463261611</v>
      </c>
      <c r="AJ56" s="26">
        <v>99.608507027659314</v>
      </c>
      <c r="AK56" s="26">
        <v>34.394785877446751</v>
      </c>
      <c r="AL56" s="26">
        <v>98.797041660139399</v>
      </c>
      <c r="AM56" s="26">
        <v>99.71817379441454</v>
      </c>
      <c r="AN56" s="26">
        <v>32.911119346434873</v>
      </c>
      <c r="AO56" s="26">
        <v>99.189685670656615</v>
      </c>
      <c r="AP56" s="26">
        <v>100</v>
      </c>
      <c r="AQ56" s="26" t="s">
        <v>258</v>
      </c>
      <c r="AR56" s="26">
        <v>100</v>
      </c>
      <c r="AS56" s="26" t="s">
        <v>258</v>
      </c>
      <c r="AT56" s="26" t="s">
        <v>258</v>
      </c>
      <c r="AU56" s="13">
        <v>96.161416801335207</v>
      </c>
      <c r="AV56" s="26" t="s">
        <v>258</v>
      </c>
      <c r="AW56" s="26" t="s">
        <v>258</v>
      </c>
      <c r="AX56" s="26">
        <v>99.999810554034724</v>
      </c>
      <c r="AY56" s="26">
        <v>98.440364683336384</v>
      </c>
      <c r="AZ56" s="26">
        <v>30.399961968750986</v>
      </c>
      <c r="BA56" s="26">
        <v>95.92392830037187</v>
      </c>
      <c r="BB56" s="26">
        <v>99.999997203761851</v>
      </c>
      <c r="BC56" s="26">
        <v>13.636363636363635</v>
      </c>
      <c r="BD56" s="13">
        <v>99.999147155757456</v>
      </c>
      <c r="BE56" s="13" t="s">
        <v>258</v>
      </c>
      <c r="BF56" s="13" t="s">
        <v>258</v>
      </c>
      <c r="BG56" s="13" t="s">
        <v>258</v>
      </c>
      <c r="BH56" s="26" t="s">
        <v>258</v>
      </c>
      <c r="BI56" s="26">
        <v>20.407330590595354</v>
      </c>
      <c r="BJ56" s="26">
        <v>20.407330590595354</v>
      </c>
      <c r="BK56" s="13" t="s">
        <v>258</v>
      </c>
      <c r="BL56" s="13">
        <v>20.407330590595354</v>
      </c>
      <c r="BM56" s="13">
        <v>20.407330590595354</v>
      </c>
      <c r="BN56" s="26" t="s">
        <v>258</v>
      </c>
      <c r="BO56" s="26" t="s">
        <v>258</v>
      </c>
      <c r="BP56" s="26" t="s">
        <v>258</v>
      </c>
      <c r="BQ56" s="26" t="s">
        <v>258</v>
      </c>
      <c r="BR56" s="26" t="s">
        <v>258</v>
      </c>
      <c r="BS56" s="26" t="s">
        <v>258</v>
      </c>
      <c r="BT56" s="26">
        <v>100</v>
      </c>
      <c r="BU56" s="26" t="s">
        <v>258</v>
      </c>
      <c r="BV56" s="26">
        <v>100</v>
      </c>
    </row>
    <row r="57" spans="1:74">
      <c r="A57" s="6"/>
      <c r="B57" s="6" t="s">
        <v>139</v>
      </c>
      <c r="C57" s="26">
        <v>99.422056839902893</v>
      </c>
      <c r="D57" s="32">
        <v>35.084429662972724</v>
      </c>
      <c r="E57" s="32">
        <v>98.580750612568011</v>
      </c>
      <c r="F57" s="26">
        <v>99.421958486895605</v>
      </c>
      <c r="G57" s="26">
        <v>35.084429662972724</v>
      </c>
      <c r="H57" s="26">
        <v>98.580512362654162</v>
      </c>
      <c r="I57" s="26">
        <v>99.140377858276167</v>
      </c>
      <c r="J57" s="26">
        <v>33.948293671392065</v>
      </c>
      <c r="K57" s="26">
        <v>97.963950740422163</v>
      </c>
      <c r="L57" s="26">
        <v>99.037493002032335</v>
      </c>
      <c r="M57" s="26">
        <v>36.660576853043288</v>
      </c>
      <c r="N57" s="26">
        <v>97.68810547074645</v>
      </c>
      <c r="O57" s="26">
        <v>98.94781615909595</v>
      </c>
      <c r="P57" s="26">
        <v>34.986442509509871</v>
      </c>
      <c r="Q57" s="26">
        <v>97.588449193485999</v>
      </c>
      <c r="R57" s="26">
        <v>99.925253190886878</v>
      </c>
      <c r="S57" s="26">
        <v>100</v>
      </c>
      <c r="T57" s="26">
        <v>99.925664354460864</v>
      </c>
      <c r="U57" s="27">
        <v>99.7649701385008</v>
      </c>
      <c r="V57" s="26">
        <v>23.789720300610554</v>
      </c>
      <c r="W57" s="26">
        <v>99.16020168710979</v>
      </c>
      <c r="X57" s="26">
        <v>99.804916299569385</v>
      </c>
      <c r="Y57" s="26">
        <v>21.579505651746349</v>
      </c>
      <c r="Z57" s="26">
        <v>99.297851262522514</v>
      </c>
      <c r="AA57" s="26">
        <v>99.6942172679815</v>
      </c>
      <c r="AB57" s="26">
        <v>39.114447405627303</v>
      </c>
      <c r="AC57" s="26">
        <v>99.204553276393412</v>
      </c>
      <c r="AD57" s="26">
        <v>99.691396614114794</v>
      </c>
      <c r="AE57" s="26">
        <v>39.114447405627303</v>
      </c>
      <c r="AF57" s="26">
        <v>99.197275630734566</v>
      </c>
      <c r="AG57" s="26">
        <v>99.666116824295713</v>
      </c>
      <c r="AH57" s="26">
        <v>39.738070854172022</v>
      </c>
      <c r="AI57" s="26">
        <v>99.134609125280463</v>
      </c>
      <c r="AJ57" s="26">
        <v>99.669550199780971</v>
      </c>
      <c r="AK57" s="26">
        <v>39.874018968154004</v>
      </c>
      <c r="AL57" s="26">
        <v>99.150833290314779</v>
      </c>
      <c r="AM57" s="26">
        <v>99.833864360468411</v>
      </c>
      <c r="AN57" s="26">
        <v>30.734897546542296</v>
      </c>
      <c r="AO57" s="26">
        <v>99.526593582013348</v>
      </c>
      <c r="AP57" s="26">
        <v>100</v>
      </c>
      <c r="AQ57" s="26" t="s">
        <v>258</v>
      </c>
      <c r="AR57" s="26">
        <v>100</v>
      </c>
      <c r="AS57" s="26" t="s">
        <v>258</v>
      </c>
      <c r="AT57" s="26" t="s">
        <v>258</v>
      </c>
      <c r="AU57" s="13">
        <v>95.614411404939105</v>
      </c>
      <c r="AV57" s="26" t="s">
        <v>258</v>
      </c>
      <c r="AW57" s="26" t="s">
        <v>258</v>
      </c>
      <c r="AX57" s="26">
        <v>99.999867536159314</v>
      </c>
      <c r="AY57" s="26">
        <v>98.351393011147223</v>
      </c>
      <c r="AZ57" s="26">
        <v>27.309112399721474</v>
      </c>
      <c r="BA57" s="26">
        <v>95.340760073316844</v>
      </c>
      <c r="BB57" s="26">
        <v>99.999998607019535</v>
      </c>
      <c r="BC57" s="26">
        <v>14.154257988957673</v>
      </c>
      <c r="BD57" s="13">
        <v>99.992851819428537</v>
      </c>
      <c r="BE57" s="13" t="s">
        <v>258</v>
      </c>
      <c r="BF57" s="13" t="s">
        <v>258</v>
      </c>
      <c r="BG57" s="13" t="s">
        <v>258</v>
      </c>
      <c r="BH57" s="26" t="s">
        <v>258</v>
      </c>
      <c r="BI57" s="26">
        <v>20.338178984107621</v>
      </c>
      <c r="BJ57" s="26">
        <v>20.338178984107621</v>
      </c>
      <c r="BK57" s="13" t="s">
        <v>258</v>
      </c>
      <c r="BL57" s="13">
        <v>20.407330590595354</v>
      </c>
      <c r="BM57" s="13">
        <v>20.407330590595354</v>
      </c>
      <c r="BN57" s="26" t="s">
        <v>258</v>
      </c>
      <c r="BO57" s="26">
        <v>0</v>
      </c>
      <c r="BP57" s="26">
        <v>0</v>
      </c>
      <c r="BQ57" s="26" t="s">
        <v>258</v>
      </c>
      <c r="BR57" s="26" t="s">
        <v>258</v>
      </c>
      <c r="BS57" s="26" t="s">
        <v>258</v>
      </c>
      <c r="BT57" s="26">
        <v>100</v>
      </c>
      <c r="BU57" s="26" t="s">
        <v>258</v>
      </c>
      <c r="BV57" s="26">
        <v>100</v>
      </c>
    </row>
    <row r="58" spans="1:74" s="29" customFormat="1">
      <c r="A58" s="28"/>
      <c r="B58" s="28"/>
    </row>
  </sheetData>
  <mergeCells count="56">
    <mergeCell ref="AV4:AX5"/>
    <mergeCell ref="I3:K5"/>
    <mergeCell ref="L3:Z3"/>
    <mergeCell ref="AA3:AC5"/>
    <mergeCell ref="AD3:AR3"/>
    <mergeCell ref="AS3:AU5"/>
    <mergeCell ref="L4:N5"/>
    <mergeCell ref="O4:Q5"/>
    <mergeCell ref="R4:T4"/>
    <mergeCell ref="U4:W5"/>
    <mergeCell ref="R5:T5"/>
    <mergeCell ref="AP6:AR6"/>
    <mergeCell ref="BK6:BM6"/>
    <mergeCell ref="BN6:BP6"/>
    <mergeCell ref="C1:E5"/>
    <mergeCell ref="F1:BV1"/>
    <mergeCell ref="F2:H5"/>
    <mergeCell ref="I2:BS2"/>
    <mergeCell ref="BT2:BV5"/>
    <mergeCell ref="X4:Z5"/>
    <mergeCell ref="AD4:AF5"/>
    <mergeCell ref="AG4:AO4"/>
    <mergeCell ref="AP4:AR5"/>
    <mergeCell ref="AG5:AI5"/>
    <mergeCell ref="AJ5:AL5"/>
    <mergeCell ref="AM5:AO5"/>
    <mergeCell ref="BK4:BM5"/>
    <mergeCell ref="C6:E6"/>
    <mergeCell ref="F6:H6"/>
    <mergeCell ref="I6:K6"/>
    <mergeCell ref="L6:N6"/>
    <mergeCell ref="AM6:AO6"/>
    <mergeCell ref="AA6:AC6"/>
    <mergeCell ref="AD6:AF6"/>
    <mergeCell ref="AG6:AI6"/>
    <mergeCell ref="AJ6:AL6"/>
    <mergeCell ref="O6:Q6"/>
    <mergeCell ref="R6:T6"/>
    <mergeCell ref="U6:W6"/>
    <mergeCell ref="X6:Z6"/>
    <mergeCell ref="BB3:BD5"/>
    <mergeCell ref="BE3:BG5"/>
    <mergeCell ref="BH3:BJ5"/>
    <mergeCell ref="BT6:BV6"/>
    <mergeCell ref="AS6:AU6"/>
    <mergeCell ref="BB6:BD6"/>
    <mergeCell ref="BE6:BG6"/>
    <mergeCell ref="BH6:BJ6"/>
    <mergeCell ref="AY6:BA6"/>
    <mergeCell ref="AV6:AX6"/>
    <mergeCell ref="BQ6:BS6"/>
    <mergeCell ref="BK3:BS3"/>
    <mergeCell ref="AV3:BA3"/>
    <mergeCell ref="AY4:BA5"/>
    <mergeCell ref="BN4:BP5"/>
    <mergeCell ref="BQ4:BS5"/>
  </mergeCells>
  <phoneticPr fontId="3"/>
  <conditionalFormatting sqref="M55:R57 C8:R8 C9:K57 L9:R26 M27:R53 L27:L57">
    <cfRule type="cellIs" dxfId="0" priority="1" stopIfTrue="1" operator="greaterThan">
      <formula>100</formula>
    </cfRule>
  </conditionalFormatting>
  <printOptions headings="1" gridLines="1"/>
  <pageMargins left="0.74803149606299213" right="0.74803149606299213" top="0.98425196850393704" bottom="0.98425196850393704" header="0.51181102362204722" footer="0.51181102362204722"/>
  <pageSetup paperSize="9" scale="52" fitToWidth="0" orientation="landscape" r:id="rId1"/>
  <headerFooter alignWithMargins="0"/>
  <colBreaks count="3" manualBreakCount="3">
    <brk id="20" max="56" man="1"/>
    <brk id="38" max="56" man="1"/>
    <brk id="56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  <pageSetUpPr fitToPage="1"/>
  </sheetPr>
  <dimension ref="A1:AV57"/>
  <sheetViews>
    <sheetView view="pageBreakPreview" zoomScale="60" zoomScaleNormal="75" workbookViewId="0">
      <pane xSplit="2" ySplit="7" topLeftCell="C8" activePane="bottomRight" state="frozen"/>
      <selection activeCell="DY16" sqref="DY16"/>
      <selection pane="topRight" activeCell="DY16" sqref="DY16"/>
      <selection pane="bottomLeft" activeCell="DY16" sqref="DY16"/>
      <selection pane="bottomRight" activeCell="AN42" sqref="AN42"/>
    </sheetView>
  </sheetViews>
  <sheetFormatPr defaultRowHeight="14.4"/>
  <cols>
    <col min="1" max="1" width="7.5" bestFit="1" customWidth="1"/>
    <col min="2" max="2" width="11.59765625" bestFit="1" customWidth="1"/>
    <col min="3" max="47" width="10.59765625" customWidth="1"/>
  </cols>
  <sheetData>
    <row r="1" spans="1:48" s="10" customFormat="1" ht="15" customHeight="1">
      <c r="C1" s="209" t="s">
        <v>140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57" t="s">
        <v>141</v>
      </c>
      <c r="AK1" s="257"/>
      <c r="AL1" s="257"/>
      <c r="AM1" s="209" t="s">
        <v>142</v>
      </c>
      <c r="AN1" s="209"/>
      <c r="AO1" s="209"/>
      <c r="AP1" s="209" t="s">
        <v>143</v>
      </c>
      <c r="AQ1" s="209"/>
      <c r="AR1" s="209"/>
      <c r="AS1" s="209" t="s">
        <v>144</v>
      </c>
      <c r="AT1" s="209"/>
      <c r="AU1" s="209"/>
      <c r="AV1" s="14"/>
    </row>
    <row r="2" spans="1:48" s="10" customFormat="1" ht="15" customHeight="1">
      <c r="C2" s="209"/>
      <c r="D2" s="209"/>
      <c r="E2" s="209"/>
      <c r="F2" s="209" t="s">
        <v>145</v>
      </c>
      <c r="G2" s="209"/>
      <c r="H2" s="209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34" t="s">
        <v>152</v>
      </c>
      <c r="AH2" s="235"/>
      <c r="AI2" s="236"/>
      <c r="AJ2" s="257"/>
      <c r="AK2" s="257"/>
      <c r="AL2" s="257"/>
      <c r="AM2" s="209"/>
      <c r="AN2" s="209"/>
      <c r="AO2" s="209"/>
      <c r="AP2" s="209"/>
      <c r="AQ2" s="209"/>
      <c r="AR2" s="209"/>
      <c r="AS2" s="209"/>
      <c r="AT2" s="209"/>
      <c r="AU2" s="209"/>
      <c r="AV2" s="14"/>
    </row>
    <row r="3" spans="1:48" s="10" customFormat="1" ht="15" customHeight="1">
      <c r="C3" s="209"/>
      <c r="D3" s="209"/>
      <c r="E3" s="209"/>
      <c r="F3" s="209"/>
      <c r="G3" s="209"/>
      <c r="H3" s="209"/>
      <c r="I3" s="209" t="s">
        <v>146</v>
      </c>
      <c r="J3" s="209"/>
      <c r="K3" s="209"/>
      <c r="L3" s="209" t="s">
        <v>147</v>
      </c>
      <c r="M3" s="209"/>
      <c r="N3" s="209"/>
      <c r="O3" s="209" t="s">
        <v>148</v>
      </c>
      <c r="P3" s="209"/>
      <c r="Q3" s="209"/>
      <c r="R3" s="209"/>
      <c r="S3" s="209"/>
      <c r="T3" s="209"/>
      <c r="U3" s="209"/>
      <c r="V3" s="209"/>
      <c r="W3" s="209"/>
      <c r="X3" s="257" t="s">
        <v>149</v>
      </c>
      <c r="Y3" s="257"/>
      <c r="Z3" s="257"/>
      <c r="AA3" s="257" t="s">
        <v>153</v>
      </c>
      <c r="AB3" s="257"/>
      <c r="AC3" s="257"/>
      <c r="AD3" s="257" t="s">
        <v>154</v>
      </c>
      <c r="AE3" s="257"/>
      <c r="AF3" s="257"/>
      <c r="AG3" s="237"/>
      <c r="AH3" s="238"/>
      <c r="AI3" s="239"/>
      <c r="AJ3" s="257"/>
      <c r="AK3" s="257"/>
      <c r="AL3" s="257"/>
      <c r="AM3" s="209"/>
      <c r="AN3" s="209"/>
      <c r="AO3" s="209"/>
      <c r="AP3" s="209"/>
      <c r="AQ3" s="209"/>
      <c r="AR3" s="209"/>
      <c r="AS3" s="209"/>
      <c r="AT3" s="209"/>
      <c r="AU3" s="209"/>
      <c r="AV3" s="14"/>
    </row>
    <row r="4" spans="1:48" s="10" customFormat="1" ht="15" customHeight="1"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 t="s">
        <v>150</v>
      </c>
      <c r="S4" s="209"/>
      <c r="T4" s="209"/>
      <c r="U4" s="209" t="s">
        <v>151</v>
      </c>
      <c r="V4" s="209"/>
      <c r="W4" s="209"/>
      <c r="X4" s="257"/>
      <c r="Y4" s="257"/>
      <c r="Z4" s="257"/>
      <c r="AA4" s="257"/>
      <c r="AB4" s="257"/>
      <c r="AC4" s="257"/>
      <c r="AD4" s="257"/>
      <c r="AE4" s="257"/>
      <c r="AF4" s="257"/>
      <c r="AG4" s="237"/>
      <c r="AH4" s="238"/>
      <c r="AI4" s="239"/>
      <c r="AJ4" s="257"/>
      <c r="AK4" s="257"/>
      <c r="AL4" s="257"/>
      <c r="AM4" s="209"/>
      <c r="AN4" s="209"/>
      <c r="AO4" s="209"/>
      <c r="AP4" s="209"/>
      <c r="AQ4" s="209"/>
      <c r="AR4" s="209"/>
      <c r="AS4" s="209"/>
      <c r="AT4" s="209"/>
      <c r="AU4" s="209"/>
      <c r="AV4" s="14"/>
    </row>
    <row r="5" spans="1:48" s="10" customFormat="1" ht="15" customHeight="1"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57"/>
      <c r="Y5" s="257"/>
      <c r="Z5" s="257"/>
      <c r="AA5" s="257"/>
      <c r="AB5" s="257"/>
      <c r="AC5" s="257"/>
      <c r="AD5" s="257"/>
      <c r="AE5" s="257"/>
      <c r="AF5" s="257"/>
      <c r="AG5" s="240"/>
      <c r="AH5" s="241"/>
      <c r="AI5" s="242"/>
      <c r="AJ5" s="257"/>
      <c r="AK5" s="257"/>
      <c r="AL5" s="257"/>
      <c r="AM5" s="209"/>
      <c r="AN5" s="209"/>
      <c r="AO5" s="209"/>
      <c r="AP5" s="209"/>
      <c r="AQ5" s="209"/>
      <c r="AR5" s="209"/>
      <c r="AS5" s="209"/>
      <c r="AT5" s="209"/>
      <c r="AU5" s="209"/>
      <c r="AV5" s="14"/>
    </row>
    <row r="6" spans="1:48" s="5" customFormat="1">
      <c r="C6" s="208" t="s">
        <v>155</v>
      </c>
      <c r="D6" s="208"/>
      <c r="E6" s="208"/>
      <c r="F6" s="208" t="s">
        <v>155</v>
      </c>
      <c r="G6" s="208"/>
      <c r="H6" s="208"/>
      <c r="I6" s="208" t="s">
        <v>155</v>
      </c>
      <c r="J6" s="208"/>
      <c r="K6" s="208"/>
      <c r="L6" s="208" t="s">
        <v>155</v>
      </c>
      <c r="M6" s="208"/>
      <c r="N6" s="208"/>
      <c r="O6" s="208" t="s">
        <v>155</v>
      </c>
      <c r="P6" s="208"/>
      <c r="Q6" s="208"/>
      <c r="R6" s="208" t="s">
        <v>155</v>
      </c>
      <c r="S6" s="208"/>
      <c r="T6" s="208"/>
      <c r="U6" s="208" t="s">
        <v>155</v>
      </c>
      <c r="V6" s="208"/>
      <c r="W6" s="208"/>
      <c r="X6" s="208" t="s">
        <v>155</v>
      </c>
      <c r="Y6" s="208"/>
      <c r="Z6" s="208"/>
      <c r="AA6" s="208" t="s">
        <v>155</v>
      </c>
      <c r="AB6" s="208"/>
      <c r="AC6" s="208"/>
      <c r="AD6" s="208" t="s">
        <v>155</v>
      </c>
      <c r="AE6" s="208"/>
      <c r="AF6" s="208"/>
      <c r="AG6" s="208" t="s">
        <v>155</v>
      </c>
      <c r="AH6" s="208"/>
      <c r="AI6" s="208"/>
      <c r="AJ6" s="208" t="s">
        <v>155</v>
      </c>
      <c r="AK6" s="208"/>
      <c r="AL6" s="208"/>
      <c r="AM6" s="208" t="s">
        <v>155</v>
      </c>
      <c r="AN6" s="208"/>
      <c r="AO6" s="208"/>
      <c r="AP6" s="208" t="s">
        <v>155</v>
      </c>
      <c r="AQ6" s="208"/>
      <c r="AR6" s="208"/>
      <c r="AS6" s="208" t="s">
        <v>155</v>
      </c>
      <c r="AT6" s="208"/>
      <c r="AU6" s="208"/>
    </row>
    <row r="7" spans="1:48" s="31" customFormat="1" ht="15" thickBot="1">
      <c r="A7" s="21"/>
      <c r="B7" s="21"/>
      <c r="C7" s="25" t="s">
        <v>43</v>
      </c>
      <c r="D7" s="25" t="s">
        <v>44</v>
      </c>
      <c r="E7" s="25" t="s">
        <v>45</v>
      </c>
      <c r="F7" s="25" t="s">
        <v>43</v>
      </c>
      <c r="G7" s="25" t="s">
        <v>44</v>
      </c>
      <c r="H7" s="25" t="s">
        <v>45</v>
      </c>
      <c r="I7" s="25" t="s">
        <v>43</v>
      </c>
      <c r="J7" s="25" t="s">
        <v>44</v>
      </c>
      <c r="K7" s="25" t="s">
        <v>45</v>
      </c>
      <c r="L7" s="25" t="s">
        <v>43</v>
      </c>
      <c r="M7" s="25" t="s">
        <v>44</v>
      </c>
      <c r="N7" s="25" t="s">
        <v>45</v>
      </c>
      <c r="O7" s="25" t="s">
        <v>43</v>
      </c>
      <c r="P7" s="25" t="s">
        <v>44</v>
      </c>
      <c r="Q7" s="25" t="s">
        <v>45</v>
      </c>
      <c r="R7" s="25" t="s">
        <v>43</v>
      </c>
      <c r="S7" s="25" t="s">
        <v>44</v>
      </c>
      <c r="T7" s="25" t="s">
        <v>45</v>
      </c>
      <c r="U7" s="25" t="s">
        <v>43</v>
      </c>
      <c r="V7" s="25" t="s">
        <v>44</v>
      </c>
      <c r="W7" s="25" t="s">
        <v>45</v>
      </c>
      <c r="X7" s="25" t="s">
        <v>43</v>
      </c>
      <c r="Y7" s="25" t="s">
        <v>44</v>
      </c>
      <c r="Z7" s="25" t="s">
        <v>45</v>
      </c>
      <c r="AA7" s="25" t="s">
        <v>43</v>
      </c>
      <c r="AB7" s="25" t="s">
        <v>44</v>
      </c>
      <c r="AC7" s="25" t="s">
        <v>45</v>
      </c>
      <c r="AD7" s="25" t="s">
        <v>43</v>
      </c>
      <c r="AE7" s="25" t="s">
        <v>44</v>
      </c>
      <c r="AF7" s="25" t="s">
        <v>45</v>
      </c>
      <c r="AG7" s="25" t="s">
        <v>43</v>
      </c>
      <c r="AH7" s="25" t="s">
        <v>44</v>
      </c>
      <c r="AI7" s="25" t="s">
        <v>45</v>
      </c>
      <c r="AJ7" s="25" t="s">
        <v>43</v>
      </c>
      <c r="AK7" s="25" t="s">
        <v>44</v>
      </c>
      <c r="AL7" s="25" t="s">
        <v>45</v>
      </c>
      <c r="AM7" s="25" t="s">
        <v>43</v>
      </c>
      <c r="AN7" s="25" t="s">
        <v>44</v>
      </c>
      <c r="AO7" s="25" t="s">
        <v>45</v>
      </c>
      <c r="AP7" s="25" t="s">
        <v>43</v>
      </c>
      <c r="AQ7" s="25" t="s">
        <v>44</v>
      </c>
      <c r="AR7" s="25" t="s">
        <v>45</v>
      </c>
      <c r="AS7" s="25" t="s">
        <v>43</v>
      </c>
      <c r="AT7" s="25" t="s">
        <v>44</v>
      </c>
      <c r="AU7" s="25" t="s">
        <v>45</v>
      </c>
      <c r="AV7" s="30"/>
    </row>
    <row r="8" spans="1:48">
      <c r="A8" s="24" t="s">
        <v>168</v>
      </c>
      <c r="B8" s="24" t="s">
        <v>34</v>
      </c>
      <c r="C8" s="32">
        <v>99.804952072801029</v>
      </c>
      <c r="D8" s="32">
        <v>53.733825948349455</v>
      </c>
      <c r="E8" s="32">
        <v>99.589462704018445</v>
      </c>
      <c r="F8" s="32">
        <v>99.804952072801029</v>
      </c>
      <c r="G8" s="32">
        <v>53.733825948349455</v>
      </c>
      <c r="H8" s="32">
        <v>99.589462704018445</v>
      </c>
      <c r="I8" s="15">
        <v>99.875478598496912</v>
      </c>
      <c r="J8" s="15">
        <v>100</v>
      </c>
      <c r="K8" s="15">
        <v>99.87727571412006</v>
      </c>
      <c r="L8" s="32">
        <v>99.88911207695466</v>
      </c>
      <c r="M8" s="32">
        <v>63.66578913296793</v>
      </c>
      <c r="N8" s="32">
        <v>99.743325327773732</v>
      </c>
      <c r="O8" s="32">
        <v>99.766489434551318</v>
      </c>
      <c r="P8" s="32">
        <v>49.621421209984398</v>
      </c>
      <c r="Q8" s="32">
        <v>99.518686588675948</v>
      </c>
      <c r="R8" s="32">
        <v>99.765440414095579</v>
      </c>
      <c r="S8" s="32">
        <v>49.621335315708777</v>
      </c>
      <c r="T8" s="32">
        <v>99.516269062252633</v>
      </c>
      <c r="U8" s="32">
        <v>99.767450241064054</v>
      </c>
      <c r="V8" s="32">
        <v>49.621500725047312</v>
      </c>
      <c r="W8" s="32">
        <v>99.520900937887873</v>
      </c>
      <c r="X8" s="32" t="s">
        <v>258</v>
      </c>
      <c r="Y8" s="32" t="s">
        <v>258</v>
      </c>
      <c r="Z8" s="32" t="s">
        <v>258</v>
      </c>
      <c r="AA8" s="32" t="s">
        <v>258</v>
      </c>
      <c r="AB8" s="32" t="s">
        <v>258</v>
      </c>
      <c r="AC8" s="32" t="s">
        <v>258</v>
      </c>
      <c r="AD8" s="32" t="s">
        <v>258</v>
      </c>
      <c r="AE8" s="32" t="s">
        <v>258</v>
      </c>
      <c r="AF8" s="32" t="s">
        <v>258</v>
      </c>
      <c r="AG8" s="32" t="s">
        <v>258</v>
      </c>
      <c r="AH8" s="32" t="s">
        <v>258</v>
      </c>
      <c r="AI8" s="32" t="s">
        <v>258</v>
      </c>
      <c r="AJ8" s="32" t="s">
        <v>258</v>
      </c>
      <c r="AK8" s="32" t="s">
        <v>258</v>
      </c>
      <c r="AL8" s="32" t="s">
        <v>258</v>
      </c>
      <c r="AM8" s="32">
        <v>99.456639997301693</v>
      </c>
      <c r="AN8" s="32">
        <v>32.938236483221218</v>
      </c>
      <c r="AO8" s="32">
        <v>98.672017949567334</v>
      </c>
      <c r="AP8" s="15" t="s">
        <v>258</v>
      </c>
      <c r="AQ8" s="15" t="s">
        <v>258</v>
      </c>
      <c r="AR8" s="15" t="s">
        <v>258</v>
      </c>
      <c r="AS8" s="32">
        <v>91.450817533985926</v>
      </c>
      <c r="AT8" s="32">
        <v>24.692894844316779</v>
      </c>
      <c r="AU8" s="32">
        <v>81.923852146609306</v>
      </c>
    </row>
    <row r="9" spans="1:48">
      <c r="A9" s="11" t="s">
        <v>169</v>
      </c>
      <c r="B9" s="11" t="s">
        <v>35</v>
      </c>
      <c r="C9" s="32">
        <v>99.470148405660979</v>
      </c>
      <c r="D9" s="32">
        <v>56.885996093345568</v>
      </c>
      <c r="E9" s="32">
        <v>99.086277765461801</v>
      </c>
      <c r="F9" s="32">
        <v>99.470148405660979</v>
      </c>
      <c r="G9" s="32">
        <v>56.885996093345568</v>
      </c>
      <c r="H9" s="32">
        <v>99.086277765461801</v>
      </c>
      <c r="I9" s="15">
        <v>100</v>
      </c>
      <c r="J9" s="15" t="s">
        <v>258</v>
      </c>
      <c r="K9" s="15">
        <v>100</v>
      </c>
      <c r="L9" s="32">
        <v>99.627347181444662</v>
      </c>
      <c r="M9" s="32">
        <v>70.471189719497033</v>
      </c>
      <c r="N9" s="32">
        <v>99.413744093101229</v>
      </c>
      <c r="O9" s="32">
        <v>99.40021645545886</v>
      </c>
      <c r="P9" s="32">
        <v>52.363472436888202</v>
      </c>
      <c r="Q9" s="32">
        <v>98.940964133231972</v>
      </c>
      <c r="R9" s="32">
        <v>99.402199172083158</v>
      </c>
      <c r="S9" s="32">
        <v>52.362492561421405</v>
      </c>
      <c r="T9" s="32">
        <v>98.938721916361544</v>
      </c>
      <c r="U9" s="32">
        <v>99.397924700986422</v>
      </c>
      <c r="V9" s="32">
        <v>52.364627814197796</v>
      </c>
      <c r="W9" s="32">
        <v>98.943556338594192</v>
      </c>
      <c r="X9" s="15" t="s">
        <v>258</v>
      </c>
      <c r="Y9" s="15" t="s">
        <v>258</v>
      </c>
      <c r="Z9" s="15" t="s">
        <v>258</v>
      </c>
      <c r="AA9" s="15" t="s">
        <v>258</v>
      </c>
      <c r="AB9" s="15" t="s">
        <v>258</v>
      </c>
      <c r="AC9" s="15" t="s">
        <v>258</v>
      </c>
      <c r="AD9" s="15" t="s">
        <v>258</v>
      </c>
      <c r="AE9" s="15" t="s">
        <v>258</v>
      </c>
      <c r="AF9" s="15" t="s">
        <v>258</v>
      </c>
      <c r="AG9" s="15" t="s">
        <v>258</v>
      </c>
      <c r="AH9" s="15" t="s">
        <v>258</v>
      </c>
      <c r="AI9" s="15" t="s">
        <v>258</v>
      </c>
      <c r="AJ9" s="15" t="s">
        <v>258</v>
      </c>
      <c r="AK9" s="15" t="s">
        <v>258</v>
      </c>
      <c r="AL9" s="15" t="s">
        <v>258</v>
      </c>
      <c r="AM9" s="32">
        <v>99.368924319472114</v>
      </c>
      <c r="AN9" s="32">
        <v>41.433814331980464</v>
      </c>
      <c r="AO9" s="32">
        <v>98.669249930721591</v>
      </c>
      <c r="AP9" s="15" t="s">
        <v>258</v>
      </c>
      <c r="AQ9" s="15" t="s">
        <v>258</v>
      </c>
      <c r="AR9" s="15" t="s">
        <v>258</v>
      </c>
      <c r="AS9" s="32">
        <v>94.89364063485101</v>
      </c>
      <c r="AT9" s="32">
        <v>17.313811466345406</v>
      </c>
      <c r="AU9" s="32">
        <v>81.562264485042775</v>
      </c>
    </row>
    <row r="10" spans="1:48">
      <c r="A10" s="11" t="s">
        <v>170</v>
      </c>
      <c r="B10" s="11" t="s">
        <v>41</v>
      </c>
      <c r="C10" s="32">
        <v>99.54469645432799</v>
      </c>
      <c r="D10" s="32">
        <v>59.197006592623389</v>
      </c>
      <c r="E10" s="32">
        <v>99.208704008609843</v>
      </c>
      <c r="F10" s="32">
        <v>99.54469645432799</v>
      </c>
      <c r="G10" s="32">
        <v>59.197006592623389</v>
      </c>
      <c r="H10" s="32">
        <v>99.208704008609843</v>
      </c>
      <c r="I10" s="15">
        <v>100</v>
      </c>
      <c r="J10" s="15" t="s">
        <v>258</v>
      </c>
      <c r="K10" s="15">
        <v>100</v>
      </c>
      <c r="L10" s="32" t="s">
        <v>258</v>
      </c>
      <c r="M10" s="32" t="s">
        <v>258</v>
      </c>
      <c r="N10" s="32" t="s">
        <v>258</v>
      </c>
      <c r="O10" s="32">
        <v>99.54425867775609</v>
      </c>
      <c r="P10" s="32">
        <v>59.197006592623389</v>
      </c>
      <c r="Q10" s="32">
        <v>99.207949515507082</v>
      </c>
      <c r="R10" s="32">
        <v>101.50293712140102</v>
      </c>
      <c r="S10" s="32">
        <v>59.197860962566843</v>
      </c>
      <c r="T10" s="32">
        <v>101.14341391765602</v>
      </c>
      <c r="U10" s="32">
        <v>97.202070494143015</v>
      </c>
      <c r="V10" s="32">
        <v>59.195939628689729</v>
      </c>
      <c r="W10" s="32">
        <v>96.89268515971483</v>
      </c>
      <c r="X10" s="15" t="s">
        <v>258</v>
      </c>
      <c r="Y10" s="15" t="s">
        <v>258</v>
      </c>
      <c r="Z10" s="15" t="s">
        <v>258</v>
      </c>
      <c r="AA10" s="15" t="s">
        <v>258</v>
      </c>
      <c r="AB10" s="15" t="s">
        <v>258</v>
      </c>
      <c r="AC10" s="15" t="s">
        <v>258</v>
      </c>
      <c r="AD10" s="15" t="s">
        <v>258</v>
      </c>
      <c r="AE10" s="15" t="s">
        <v>258</v>
      </c>
      <c r="AF10" s="15" t="s">
        <v>258</v>
      </c>
      <c r="AG10" s="15" t="s">
        <v>258</v>
      </c>
      <c r="AH10" s="15" t="s">
        <v>258</v>
      </c>
      <c r="AI10" s="15" t="s">
        <v>258</v>
      </c>
      <c r="AJ10" s="15" t="s">
        <v>258</v>
      </c>
      <c r="AK10" s="15" t="s">
        <v>258</v>
      </c>
      <c r="AL10" s="15" t="s">
        <v>258</v>
      </c>
      <c r="AM10" s="32">
        <v>99.447594135098043</v>
      </c>
      <c r="AN10" s="32">
        <v>53.587954867566125</v>
      </c>
      <c r="AO10" s="32">
        <v>98.961442377156374</v>
      </c>
      <c r="AP10" s="15" t="s">
        <v>258</v>
      </c>
      <c r="AQ10" s="15" t="s">
        <v>258</v>
      </c>
      <c r="AR10" s="15" t="s">
        <v>258</v>
      </c>
      <c r="AS10" s="32">
        <v>94.154003375332053</v>
      </c>
      <c r="AT10" s="32">
        <v>22.534095397136213</v>
      </c>
      <c r="AU10" s="32">
        <v>81.75137461240665</v>
      </c>
    </row>
    <row r="11" spans="1:48">
      <c r="A11" s="11" t="s">
        <v>171</v>
      </c>
      <c r="B11" s="11" t="s">
        <v>37</v>
      </c>
      <c r="C11" s="32">
        <v>99.563913255870943</v>
      </c>
      <c r="D11" s="32">
        <v>34.404349563711449</v>
      </c>
      <c r="E11" s="32">
        <v>98.47495083897951</v>
      </c>
      <c r="F11" s="32">
        <v>99.563913255870943</v>
      </c>
      <c r="G11" s="32">
        <v>34.404349563711449</v>
      </c>
      <c r="H11" s="32">
        <v>98.47495083897951</v>
      </c>
      <c r="I11" s="15" t="s">
        <v>258</v>
      </c>
      <c r="J11" s="15" t="s">
        <v>258</v>
      </c>
      <c r="K11" s="15" t="s">
        <v>258</v>
      </c>
      <c r="L11" s="32">
        <v>99.962871445581058</v>
      </c>
      <c r="M11" s="32">
        <v>100</v>
      </c>
      <c r="N11" s="32">
        <v>99.962885225760218</v>
      </c>
      <c r="O11" s="32">
        <v>99.496966911597625</v>
      </c>
      <c r="P11" s="32">
        <v>34.1977999949886</v>
      </c>
      <c r="Q11" s="32">
        <v>98.230024534826811</v>
      </c>
      <c r="R11" s="32">
        <v>99.496900265513617</v>
      </c>
      <c r="S11" s="32">
        <v>34.198343463609739</v>
      </c>
      <c r="T11" s="32">
        <v>98.230838793745122</v>
      </c>
      <c r="U11" s="32">
        <v>99.497042305856738</v>
      </c>
      <c r="V11" s="32">
        <v>34.19718610483627</v>
      </c>
      <c r="W11" s="32">
        <v>98.229103420360246</v>
      </c>
      <c r="X11" s="15" t="s">
        <v>258</v>
      </c>
      <c r="Y11" s="15" t="s">
        <v>258</v>
      </c>
      <c r="Z11" s="15" t="s">
        <v>258</v>
      </c>
      <c r="AA11" s="15" t="s">
        <v>258</v>
      </c>
      <c r="AB11" s="15" t="s">
        <v>258</v>
      </c>
      <c r="AC11" s="15" t="s">
        <v>258</v>
      </c>
      <c r="AD11" s="15" t="s">
        <v>258</v>
      </c>
      <c r="AE11" s="15" t="s">
        <v>258</v>
      </c>
      <c r="AF11" s="15" t="s">
        <v>258</v>
      </c>
      <c r="AG11" s="15" t="s">
        <v>258</v>
      </c>
      <c r="AH11" s="15" t="s">
        <v>258</v>
      </c>
      <c r="AI11" s="15" t="s">
        <v>258</v>
      </c>
      <c r="AJ11" s="15" t="s">
        <v>258</v>
      </c>
      <c r="AK11" s="15" t="s">
        <v>258</v>
      </c>
      <c r="AL11" s="15" t="s">
        <v>258</v>
      </c>
      <c r="AM11" s="32">
        <v>99.367597159629327</v>
      </c>
      <c r="AN11" s="32">
        <v>32.183890406830947</v>
      </c>
      <c r="AO11" s="32">
        <v>98.050439447512304</v>
      </c>
      <c r="AP11" s="15" t="s">
        <v>258</v>
      </c>
      <c r="AQ11" s="15" t="s">
        <v>258</v>
      </c>
      <c r="AR11" s="15" t="s">
        <v>258</v>
      </c>
      <c r="AS11" s="32">
        <v>93.100415457492673</v>
      </c>
      <c r="AT11" s="32">
        <v>19.498242746995729</v>
      </c>
      <c r="AU11" s="32">
        <v>82.582301712928313</v>
      </c>
    </row>
    <row r="12" spans="1:48">
      <c r="A12" s="11" t="s">
        <v>172</v>
      </c>
      <c r="B12" s="11" t="s">
        <v>6</v>
      </c>
      <c r="C12" s="32">
        <v>99.457251267777451</v>
      </c>
      <c r="D12" s="32">
        <v>28.978560223113124</v>
      </c>
      <c r="E12" s="32">
        <v>97.854005211503363</v>
      </c>
      <c r="F12" s="32">
        <v>99.457251267777451</v>
      </c>
      <c r="G12" s="32">
        <v>28.978560223113124</v>
      </c>
      <c r="H12" s="32">
        <v>97.854005211503363</v>
      </c>
      <c r="I12" s="15">
        <v>100</v>
      </c>
      <c r="J12" s="15" t="s">
        <v>258</v>
      </c>
      <c r="K12" s="15">
        <v>100</v>
      </c>
      <c r="L12" s="32" t="s">
        <v>258</v>
      </c>
      <c r="M12" s="32" t="s">
        <v>258</v>
      </c>
      <c r="N12" s="32" t="s">
        <v>258</v>
      </c>
      <c r="O12" s="32">
        <v>99.455910884900675</v>
      </c>
      <c r="P12" s="32">
        <v>28.978560223113124</v>
      </c>
      <c r="Q12" s="32">
        <v>97.848826271175213</v>
      </c>
      <c r="R12" s="32">
        <v>99.454089297991828</v>
      </c>
      <c r="S12" s="32">
        <v>28.980461442527538</v>
      </c>
      <c r="T12" s="32">
        <v>97.847073363502034</v>
      </c>
      <c r="U12" s="32">
        <v>99.458220398524716</v>
      </c>
      <c r="V12" s="32">
        <v>28.976149690341284</v>
      </c>
      <c r="W12" s="32">
        <v>97.851048710463971</v>
      </c>
      <c r="X12" s="15" t="s">
        <v>258</v>
      </c>
      <c r="Y12" s="15" t="s">
        <v>258</v>
      </c>
      <c r="Z12" s="15" t="s">
        <v>258</v>
      </c>
      <c r="AA12" s="15" t="s">
        <v>258</v>
      </c>
      <c r="AB12" s="15" t="s">
        <v>258</v>
      </c>
      <c r="AC12" s="15" t="s">
        <v>258</v>
      </c>
      <c r="AD12" s="15" t="s">
        <v>258</v>
      </c>
      <c r="AE12" s="15" t="s">
        <v>258</v>
      </c>
      <c r="AF12" s="15" t="s">
        <v>258</v>
      </c>
      <c r="AG12" s="15" t="s">
        <v>258</v>
      </c>
      <c r="AH12" s="15" t="s">
        <v>258</v>
      </c>
      <c r="AI12" s="15" t="s">
        <v>258</v>
      </c>
      <c r="AJ12" s="15" t="s">
        <v>258</v>
      </c>
      <c r="AK12" s="15" t="s">
        <v>258</v>
      </c>
      <c r="AL12" s="15" t="s">
        <v>258</v>
      </c>
      <c r="AM12" s="32">
        <v>99.375452356291717</v>
      </c>
      <c r="AN12" s="32">
        <v>32.921897069083855</v>
      </c>
      <c r="AO12" s="32">
        <v>98.044066672585302</v>
      </c>
      <c r="AP12" s="15" t="s">
        <v>258</v>
      </c>
      <c r="AQ12" s="15" t="s">
        <v>258</v>
      </c>
      <c r="AR12" s="15" t="s">
        <v>258</v>
      </c>
      <c r="AS12" s="32">
        <v>94.444902799511866</v>
      </c>
      <c r="AT12" s="32">
        <v>27.112356034983687</v>
      </c>
      <c r="AU12" s="32">
        <v>82.622492548887706</v>
      </c>
    </row>
    <row r="13" spans="1:48">
      <c r="A13" s="11" t="s">
        <v>173</v>
      </c>
      <c r="B13" s="11" t="s">
        <v>0</v>
      </c>
      <c r="C13" s="32">
        <v>99.6706876510993</v>
      </c>
      <c r="D13" s="32">
        <v>46.787484608341487</v>
      </c>
      <c r="E13" s="32">
        <v>99.199256955487698</v>
      </c>
      <c r="F13" s="32">
        <v>99.6706876510993</v>
      </c>
      <c r="G13" s="32">
        <v>46.787484608341487</v>
      </c>
      <c r="H13" s="32">
        <v>99.199256955487698</v>
      </c>
      <c r="I13" s="15">
        <v>100</v>
      </c>
      <c r="J13" s="15">
        <v>100</v>
      </c>
      <c r="K13" s="15">
        <v>100</v>
      </c>
      <c r="L13" s="32">
        <v>99.799782988158697</v>
      </c>
      <c r="M13" s="32">
        <v>61.572890025575447</v>
      </c>
      <c r="N13" s="32">
        <v>99.687293622257471</v>
      </c>
      <c r="O13" s="32">
        <v>99.646821925335104</v>
      </c>
      <c r="P13" s="32">
        <v>41.110185151635932</v>
      </c>
      <c r="Q13" s="32">
        <v>99.110185023252669</v>
      </c>
      <c r="R13" s="32">
        <v>99.646855142420549</v>
      </c>
      <c r="S13" s="32">
        <v>41.108745082470136</v>
      </c>
      <c r="T13" s="32">
        <v>99.099055283048628</v>
      </c>
      <c r="U13" s="32">
        <v>99.646789800033304</v>
      </c>
      <c r="V13" s="32">
        <v>41.111636535593462</v>
      </c>
      <c r="W13" s="32">
        <v>99.120953021423759</v>
      </c>
      <c r="X13" s="15" t="s">
        <v>258</v>
      </c>
      <c r="Y13" s="15" t="s">
        <v>258</v>
      </c>
      <c r="Z13" s="15" t="s">
        <v>258</v>
      </c>
      <c r="AA13" s="15" t="s">
        <v>258</v>
      </c>
      <c r="AB13" s="15" t="s">
        <v>258</v>
      </c>
      <c r="AC13" s="15" t="s">
        <v>258</v>
      </c>
      <c r="AD13" s="15" t="s">
        <v>258</v>
      </c>
      <c r="AE13" s="15" t="s">
        <v>258</v>
      </c>
      <c r="AF13" s="15" t="s">
        <v>258</v>
      </c>
      <c r="AG13" s="15" t="s">
        <v>258</v>
      </c>
      <c r="AH13" s="15" t="s">
        <v>258</v>
      </c>
      <c r="AI13" s="15" t="s">
        <v>258</v>
      </c>
      <c r="AJ13" s="15" t="s">
        <v>258</v>
      </c>
      <c r="AK13" s="15" t="s">
        <v>258</v>
      </c>
      <c r="AL13" s="15" t="s">
        <v>258</v>
      </c>
      <c r="AM13" s="32">
        <v>99.587674339609904</v>
      </c>
      <c r="AN13" s="32">
        <v>37.976817008463932</v>
      </c>
      <c r="AO13" s="32">
        <v>98.906100756094574</v>
      </c>
      <c r="AP13" s="15" t="s">
        <v>258</v>
      </c>
      <c r="AQ13" s="15" t="s">
        <v>258</v>
      </c>
      <c r="AR13" s="15" t="s">
        <v>258</v>
      </c>
      <c r="AS13" s="32">
        <v>92.297809692194051</v>
      </c>
      <c r="AT13" s="32">
        <v>18.942112839548276</v>
      </c>
      <c r="AU13" s="32">
        <v>73.4828889103823</v>
      </c>
    </row>
    <row r="14" spans="1:48">
      <c r="A14" s="11" t="s">
        <v>174</v>
      </c>
      <c r="B14" s="11" t="s">
        <v>22</v>
      </c>
      <c r="C14" s="32">
        <v>99.471175968914977</v>
      </c>
      <c r="D14" s="32">
        <v>40.113560454241814</v>
      </c>
      <c r="E14" s="32">
        <v>98.763932374445716</v>
      </c>
      <c r="F14" s="32">
        <v>99.471175968914977</v>
      </c>
      <c r="G14" s="32">
        <v>40.113560454241814</v>
      </c>
      <c r="H14" s="32">
        <v>98.763932374445716</v>
      </c>
      <c r="I14" s="15" t="s">
        <v>258</v>
      </c>
      <c r="J14" s="15" t="s">
        <v>258</v>
      </c>
      <c r="K14" s="15" t="s">
        <v>258</v>
      </c>
      <c r="L14" s="32" t="s">
        <v>258</v>
      </c>
      <c r="M14" s="32" t="s">
        <v>258</v>
      </c>
      <c r="N14" s="32" t="s">
        <v>258</v>
      </c>
      <c r="O14" s="32">
        <v>99.471175968914977</v>
      </c>
      <c r="P14" s="32">
        <v>40.113560454241814</v>
      </c>
      <c r="Q14" s="32">
        <v>98.763932374445716</v>
      </c>
      <c r="R14" s="32">
        <v>99.471217008769457</v>
      </c>
      <c r="S14" s="32">
        <v>40.118041154889141</v>
      </c>
      <c r="T14" s="32">
        <v>98.764021880024785</v>
      </c>
      <c r="U14" s="32">
        <v>99.471130888238108</v>
      </c>
      <c r="V14" s="32">
        <v>40.108638514105479</v>
      </c>
      <c r="W14" s="32">
        <v>98.763834056048154</v>
      </c>
      <c r="X14" s="15" t="s">
        <v>258</v>
      </c>
      <c r="Y14" s="15" t="s">
        <v>258</v>
      </c>
      <c r="Z14" s="15" t="s">
        <v>258</v>
      </c>
      <c r="AA14" s="15" t="s">
        <v>258</v>
      </c>
      <c r="AB14" s="15" t="s">
        <v>258</v>
      </c>
      <c r="AC14" s="15" t="s">
        <v>258</v>
      </c>
      <c r="AD14" s="15" t="s">
        <v>258</v>
      </c>
      <c r="AE14" s="15" t="s">
        <v>258</v>
      </c>
      <c r="AF14" s="15" t="s">
        <v>258</v>
      </c>
      <c r="AG14" s="15" t="s">
        <v>258</v>
      </c>
      <c r="AH14" s="15" t="s">
        <v>258</v>
      </c>
      <c r="AI14" s="15" t="s">
        <v>258</v>
      </c>
      <c r="AJ14" s="15" t="s">
        <v>258</v>
      </c>
      <c r="AK14" s="15" t="s">
        <v>258</v>
      </c>
      <c r="AL14" s="15" t="s">
        <v>258</v>
      </c>
      <c r="AM14" s="32">
        <v>98.906267190309848</v>
      </c>
      <c r="AN14" s="32">
        <v>41.774692393565424</v>
      </c>
      <c r="AO14" s="32">
        <v>98.133773436692579</v>
      </c>
      <c r="AP14" s="15" t="s">
        <v>258</v>
      </c>
      <c r="AQ14" s="15" t="s">
        <v>258</v>
      </c>
      <c r="AR14" s="15" t="s">
        <v>258</v>
      </c>
      <c r="AS14" s="32">
        <v>92.971787979225923</v>
      </c>
      <c r="AT14" s="32">
        <v>40.591098365308447</v>
      </c>
      <c r="AU14" s="32">
        <v>85.664094934445941</v>
      </c>
    </row>
    <row r="15" spans="1:48">
      <c r="A15" s="11" t="s">
        <v>175</v>
      </c>
      <c r="B15" s="11" t="s">
        <v>9</v>
      </c>
      <c r="C15" s="32">
        <v>99.869428895072616</v>
      </c>
      <c r="D15" s="32">
        <v>48.846183530138148</v>
      </c>
      <c r="E15" s="32">
        <v>99.74435985535986</v>
      </c>
      <c r="F15" s="32">
        <v>99.869428895072616</v>
      </c>
      <c r="G15" s="32">
        <v>48.846183530138148</v>
      </c>
      <c r="H15" s="32">
        <v>99.74435985535986</v>
      </c>
      <c r="I15" s="15">
        <v>100</v>
      </c>
      <c r="J15" s="15" t="s">
        <v>258</v>
      </c>
      <c r="K15" s="15">
        <v>100</v>
      </c>
      <c r="L15" s="32">
        <v>99.884655110040782</v>
      </c>
      <c r="M15" s="32">
        <v>28.041958041958043</v>
      </c>
      <c r="N15" s="32">
        <v>99.794994693774967</v>
      </c>
      <c r="O15" s="32">
        <v>99.8644672283463</v>
      </c>
      <c r="P15" s="32">
        <v>51.427084237008756</v>
      </c>
      <c r="Q15" s="32">
        <v>99.728867565503236</v>
      </c>
      <c r="R15" s="32">
        <v>99.864472028366791</v>
      </c>
      <c r="S15" s="32">
        <v>51.430439758051328</v>
      </c>
      <c r="T15" s="32">
        <v>99.728879090783863</v>
      </c>
      <c r="U15" s="32">
        <v>99.864461801267382</v>
      </c>
      <c r="V15" s="32">
        <v>51.423290203327177</v>
      </c>
      <c r="W15" s="32">
        <v>99.728854534597431</v>
      </c>
      <c r="X15" s="15" t="s">
        <v>258</v>
      </c>
      <c r="Y15" s="15" t="s">
        <v>258</v>
      </c>
      <c r="Z15" s="15" t="s">
        <v>258</v>
      </c>
      <c r="AA15" s="15" t="s">
        <v>258</v>
      </c>
      <c r="AB15" s="15" t="s">
        <v>258</v>
      </c>
      <c r="AC15" s="15" t="s">
        <v>258</v>
      </c>
      <c r="AD15" s="15" t="s">
        <v>258</v>
      </c>
      <c r="AE15" s="15" t="s">
        <v>258</v>
      </c>
      <c r="AF15" s="15" t="s">
        <v>258</v>
      </c>
      <c r="AG15" s="15" t="s">
        <v>258</v>
      </c>
      <c r="AH15" s="15" t="s">
        <v>258</v>
      </c>
      <c r="AI15" s="15" t="s">
        <v>258</v>
      </c>
      <c r="AJ15" s="15" t="s">
        <v>258</v>
      </c>
      <c r="AK15" s="15" t="s">
        <v>258</v>
      </c>
      <c r="AL15" s="15" t="s">
        <v>258</v>
      </c>
      <c r="AM15" s="32">
        <v>99.692344361368995</v>
      </c>
      <c r="AN15" s="32">
        <v>54.05378490188675</v>
      </c>
      <c r="AO15" s="32">
        <v>99.479676760693565</v>
      </c>
      <c r="AP15" s="15" t="s">
        <v>258</v>
      </c>
      <c r="AQ15" s="15" t="s">
        <v>258</v>
      </c>
      <c r="AR15" s="15" t="s">
        <v>258</v>
      </c>
      <c r="AS15" s="32">
        <v>94.910645212130049</v>
      </c>
      <c r="AT15" s="32">
        <v>33.474170016376362</v>
      </c>
      <c r="AU15" s="32">
        <v>89.592145811361874</v>
      </c>
    </row>
    <row r="16" spans="1:48">
      <c r="A16" s="11" t="s">
        <v>176</v>
      </c>
      <c r="B16" s="11" t="s">
        <v>5</v>
      </c>
      <c r="C16" s="32">
        <v>99.520661782670189</v>
      </c>
      <c r="D16" s="32">
        <v>39.307973350526545</v>
      </c>
      <c r="E16" s="32">
        <v>98.571776930319515</v>
      </c>
      <c r="F16" s="32">
        <v>99.520661782670189</v>
      </c>
      <c r="G16" s="32">
        <v>39.307973350526545</v>
      </c>
      <c r="H16" s="32">
        <v>98.571776930319515</v>
      </c>
      <c r="I16" s="15">
        <v>100</v>
      </c>
      <c r="J16" s="15" t="s">
        <v>258</v>
      </c>
      <c r="K16" s="15">
        <v>100</v>
      </c>
      <c r="L16" s="32" t="s">
        <v>258</v>
      </c>
      <c r="M16" s="32" t="s">
        <v>258</v>
      </c>
      <c r="N16" s="32" t="s">
        <v>258</v>
      </c>
      <c r="O16" s="32">
        <v>99.519977394484627</v>
      </c>
      <c r="P16" s="32">
        <v>39.307973350526545</v>
      </c>
      <c r="Q16" s="32">
        <v>98.569769926391373</v>
      </c>
      <c r="R16" s="32">
        <v>99.520136765948436</v>
      </c>
      <c r="S16" s="32">
        <v>39.314794899370106</v>
      </c>
      <c r="T16" s="32">
        <v>98.570036221869856</v>
      </c>
      <c r="U16" s="32">
        <v>99.519838152528322</v>
      </c>
      <c r="V16" s="32">
        <v>39.302013422818796</v>
      </c>
      <c r="W16" s="32">
        <v>98.569537265534819</v>
      </c>
      <c r="X16" s="15" t="s">
        <v>258</v>
      </c>
      <c r="Y16" s="15" t="s">
        <v>258</v>
      </c>
      <c r="Z16" s="15" t="s">
        <v>258</v>
      </c>
      <c r="AA16" s="15" t="s">
        <v>258</v>
      </c>
      <c r="AB16" s="15" t="s">
        <v>258</v>
      </c>
      <c r="AC16" s="15" t="s">
        <v>258</v>
      </c>
      <c r="AD16" s="15" t="s">
        <v>258</v>
      </c>
      <c r="AE16" s="15" t="s">
        <v>258</v>
      </c>
      <c r="AF16" s="15" t="s">
        <v>258</v>
      </c>
      <c r="AG16" s="15" t="s">
        <v>258</v>
      </c>
      <c r="AH16" s="15" t="s">
        <v>258</v>
      </c>
      <c r="AI16" s="15" t="s">
        <v>258</v>
      </c>
      <c r="AJ16" s="15" t="s">
        <v>258</v>
      </c>
      <c r="AK16" s="15" t="s">
        <v>258</v>
      </c>
      <c r="AL16" s="15" t="s">
        <v>258</v>
      </c>
      <c r="AM16" s="32">
        <v>99.476514329382127</v>
      </c>
      <c r="AN16" s="32">
        <v>41.605301515570218</v>
      </c>
      <c r="AO16" s="32">
        <v>98.561506741436716</v>
      </c>
      <c r="AP16" s="15" t="s">
        <v>258</v>
      </c>
      <c r="AQ16" s="15" t="s">
        <v>258</v>
      </c>
      <c r="AR16" s="15" t="s">
        <v>258</v>
      </c>
      <c r="AS16" s="32">
        <v>94.783138335106045</v>
      </c>
      <c r="AT16" s="32">
        <v>21.652081001322887</v>
      </c>
      <c r="AU16" s="32">
        <v>73.703106350434012</v>
      </c>
    </row>
    <row r="17" spans="1:47">
      <c r="A17" s="11" t="s">
        <v>177</v>
      </c>
      <c r="B17" s="11" t="s">
        <v>29</v>
      </c>
      <c r="C17" s="32">
        <v>99.431443521846504</v>
      </c>
      <c r="D17" s="32">
        <v>61.072391692641759</v>
      </c>
      <c r="E17" s="32">
        <v>99.026799406961658</v>
      </c>
      <c r="F17" s="32">
        <v>99.431443521846504</v>
      </c>
      <c r="G17" s="32">
        <v>61.072391692641759</v>
      </c>
      <c r="H17" s="32">
        <v>99.026799406961658</v>
      </c>
      <c r="I17" s="15" t="s">
        <v>258</v>
      </c>
      <c r="J17" s="15" t="s">
        <v>258</v>
      </c>
      <c r="K17" s="15" t="s">
        <v>258</v>
      </c>
      <c r="L17" s="32">
        <v>99.060734281070211</v>
      </c>
      <c r="M17" s="32">
        <v>81.629596345390553</v>
      </c>
      <c r="N17" s="32">
        <v>98.765555785236643</v>
      </c>
      <c r="O17" s="32">
        <v>99.582450081607732</v>
      </c>
      <c r="P17" s="32">
        <v>43.013157894736842</v>
      </c>
      <c r="Q17" s="32">
        <v>99.134191009724717</v>
      </c>
      <c r="R17" s="32">
        <v>99.573256566015246</v>
      </c>
      <c r="S17" s="32">
        <v>43.019716818843456</v>
      </c>
      <c r="T17" s="32">
        <v>99.125177056237561</v>
      </c>
      <c r="U17" s="32">
        <v>99.5915423769558</v>
      </c>
      <c r="V17" s="32">
        <v>43.006672772471546</v>
      </c>
      <c r="W17" s="32">
        <v>99.143105702639843</v>
      </c>
      <c r="X17" s="15" t="s">
        <v>258</v>
      </c>
      <c r="Y17" s="15" t="s">
        <v>258</v>
      </c>
      <c r="Z17" s="15" t="s">
        <v>258</v>
      </c>
      <c r="AA17" s="15" t="s">
        <v>258</v>
      </c>
      <c r="AB17" s="15" t="s">
        <v>258</v>
      </c>
      <c r="AC17" s="15" t="s">
        <v>258</v>
      </c>
      <c r="AD17" s="15" t="s">
        <v>258</v>
      </c>
      <c r="AE17" s="15" t="s">
        <v>258</v>
      </c>
      <c r="AF17" s="15" t="s">
        <v>258</v>
      </c>
      <c r="AG17" s="15" t="s">
        <v>258</v>
      </c>
      <c r="AH17" s="15" t="s">
        <v>258</v>
      </c>
      <c r="AI17" s="15" t="s">
        <v>258</v>
      </c>
      <c r="AJ17" s="15" t="s">
        <v>258</v>
      </c>
      <c r="AK17" s="15" t="s">
        <v>258</v>
      </c>
      <c r="AL17" s="15" t="s">
        <v>258</v>
      </c>
      <c r="AM17" s="32">
        <v>99.410738718021378</v>
      </c>
      <c r="AN17" s="32">
        <v>34.444229104487256</v>
      </c>
      <c r="AO17" s="32">
        <v>98.293496561326876</v>
      </c>
      <c r="AP17" s="15" t="s">
        <v>258</v>
      </c>
      <c r="AQ17" s="15" t="s">
        <v>258</v>
      </c>
      <c r="AR17" s="15" t="s">
        <v>258</v>
      </c>
      <c r="AS17" s="32">
        <v>92.4276317122753</v>
      </c>
      <c r="AT17" s="32">
        <v>20.232881200579346</v>
      </c>
      <c r="AU17" s="32">
        <v>74.016141354639956</v>
      </c>
    </row>
    <row r="18" spans="1:47">
      <c r="A18" s="11" t="s">
        <v>178</v>
      </c>
      <c r="B18" s="11" t="s">
        <v>36</v>
      </c>
      <c r="C18" s="32">
        <v>99.875497049151704</v>
      </c>
      <c r="D18" s="32">
        <v>35.106158233865003</v>
      </c>
      <c r="E18" s="32">
        <v>99.679336144080708</v>
      </c>
      <c r="F18" s="32">
        <v>99.875497049151704</v>
      </c>
      <c r="G18" s="32">
        <v>35.106158233865003</v>
      </c>
      <c r="H18" s="32">
        <v>99.679336144080708</v>
      </c>
      <c r="I18" s="15" t="s">
        <v>258</v>
      </c>
      <c r="J18" s="15" t="s">
        <v>258</v>
      </c>
      <c r="K18" s="15" t="s">
        <v>258</v>
      </c>
      <c r="L18" s="32">
        <v>99.941470442573504</v>
      </c>
      <c r="M18" s="32">
        <v>39.88294314381271</v>
      </c>
      <c r="N18" s="32">
        <v>99.892510643286641</v>
      </c>
      <c r="O18" s="32">
        <v>99.855208609108985</v>
      </c>
      <c r="P18" s="32">
        <v>34.784079377607398</v>
      </c>
      <c r="Q18" s="32">
        <v>99.613969497111142</v>
      </c>
      <c r="R18" s="32">
        <v>99.855219408070269</v>
      </c>
      <c r="S18" s="32">
        <v>34.782129067843357</v>
      </c>
      <c r="T18" s="32">
        <v>99.613972881175698</v>
      </c>
      <c r="U18" s="32">
        <v>99.855197322072911</v>
      </c>
      <c r="V18" s="32">
        <v>34.786117836965296</v>
      </c>
      <c r="W18" s="32">
        <v>99.613965960098852</v>
      </c>
      <c r="X18" s="15" t="s">
        <v>258</v>
      </c>
      <c r="Y18" s="15" t="s">
        <v>258</v>
      </c>
      <c r="Z18" s="15" t="s">
        <v>258</v>
      </c>
      <c r="AA18" s="15" t="s">
        <v>258</v>
      </c>
      <c r="AB18" s="15" t="s">
        <v>258</v>
      </c>
      <c r="AC18" s="15" t="s">
        <v>258</v>
      </c>
      <c r="AD18" s="15" t="s">
        <v>258</v>
      </c>
      <c r="AE18" s="15" t="s">
        <v>258</v>
      </c>
      <c r="AF18" s="15" t="s">
        <v>258</v>
      </c>
      <c r="AG18" s="15" t="s">
        <v>258</v>
      </c>
      <c r="AH18" s="15" t="s">
        <v>258</v>
      </c>
      <c r="AI18" s="15" t="s">
        <v>258</v>
      </c>
      <c r="AJ18" s="15" t="s">
        <v>258</v>
      </c>
      <c r="AK18" s="15" t="s">
        <v>258</v>
      </c>
      <c r="AL18" s="15" t="s">
        <v>258</v>
      </c>
      <c r="AM18" s="32">
        <v>99.777667818213772</v>
      </c>
      <c r="AN18" s="32">
        <v>40.598755802948517</v>
      </c>
      <c r="AO18" s="32">
        <v>99.505984727722279</v>
      </c>
      <c r="AP18" s="15" t="s">
        <v>258</v>
      </c>
      <c r="AQ18" s="15" t="s">
        <v>258</v>
      </c>
      <c r="AR18" s="15" t="s">
        <v>258</v>
      </c>
      <c r="AS18" s="32">
        <v>95.329126023665893</v>
      </c>
      <c r="AT18" s="32">
        <v>42.638263511571573</v>
      </c>
      <c r="AU18" s="32">
        <v>89.042101421289374</v>
      </c>
    </row>
    <row r="19" spans="1:47">
      <c r="A19" s="11" t="s">
        <v>179</v>
      </c>
      <c r="B19" s="11" t="s">
        <v>39</v>
      </c>
      <c r="C19" s="32">
        <v>99.809687267252897</v>
      </c>
      <c r="D19" s="32">
        <v>37.491161080469524</v>
      </c>
      <c r="E19" s="32">
        <v>99.314123513548154</v>
      </c>
      <c r="F19" s="32">
        <v>99.809687267252897</v>
      </c>
      <c r="G19" s="32">
        <v>37.491161080469524</v>
      </c>
      <c r="H19" s="32">
        <v>99.314123513548154</v>
      </c>
      <c r="I19" s="15" t="s">
        <v>258</v>
      </c>
      <c r="J19" s="15" t="s">
        <v>258</v>
      </c>
      <c r="K19" s="15" t="s">
        <v>258</v>
      </c>
      <c r="L19" s="32" t="s">
        <v>258</v>
      </c>
      <c r="M19" s="32" t="s">
        <v>258</v>
      </c>
      <c r="N19" s="32" t="s">
        <v>258</v>
      </c>
      <c r="O19" s="32">
        <v>99.809687267252897</v>
      </c>
      <c r="P19" s="32">
        <v>37.491161080469524</v>
      </c>
      <c r="Q19" s="32">
        <v>99.314123513548154</v>
      </c>
      <c r="R19" s="32">
        <v>99.809685282477716</v>
      </c>
      <c r="S19" s="32">
        <v>37.489530403707633</v>
      </c>
      <c r="T19" s="32">
        <v>99.314107747292198</v>
      </c>
      <c r="U19" s="32">
        <v>99.809689304695141</v>
      </c>
      <c r="V19" s="32">
        <v>37.492835033818636</v>
      </c>
      <c r="W19" s="32">
        <v>99.314139698170408</v>
      </c>
      <c r="X19" s="15" t="s">
        <v>258</v>
      </c>
      <c r="Y19" s="15" t="s">
        <v>258</v>
      </c>
      <c r="Z19" s="15" t="s">
        <v>258</v>
      </c>
      <c r="AA19" s="15" t="s">
        <v>258</v>
      </c>
      <c r="AB19" s="15" t="s">
        <v>258</v>
      </c>
      <c r="AC19" s="15" t="s">
        <v>258</v>
      </c>
      <c r="AD19" s="15" t="s">
        <v>258</v>
      </c>
      <c r="AE19" s="15" t="s">
        <v>258</v>
      </c>
      <c r="AF19" s="15" t="s">
        <v>258</v>
      </c>
      <c r="AG19" s="15" t="s">
        <v>258</v>
      </c>
      <c r="AH19" s="15" t="s">
        <v>258</v>
      </c>
      <c r="AI19" s="15" t="s">
        <v>258</v>
      </c>
      <c r="AJ19" s="15" t="s">
        <v>258</v>
      </c>
      <c r="AK19" s="15" t="s">
        <v>258</v>
      </c>
      <c r="AL19" s="15" t="s">
        <v>258</v>
      </c>
      <c r="AM19" s="32">
        <v>99.575741755133592</v>
      </c>
      <c r="AN19" s="32">
        <v>35.912012485114751</v>
      </c>
      <c r="AO19" s="32">
        <v>98.742010516511897</v>
      </c>
      <c r="AP19" s="15" t="s">
        <v>258</v>
      </c>
      <c r="AQ19" s="15" t="s">
        <v>258</v>
      </c>
      <c r="AR19" s="15" t="s">
        <v>258</v>
      </c>
      <c r="AS19" s="32">
        <v>94.544197106287456</v>
      </c>
      <c r="AT19" s="32">
        <v>27.940801714021408</v>
      </c>
      <c r="AU19" s="32">
        <v>82.303943971848497</v>
      </c>
    </row>
    <row r="20" spans="1:47">
      <c r="A20" s="11" t="s">
        <v>180</v>
      </c>
      <c r="B20" s="11" t="s">
        <v>38</v>
      </c>
      <c r="C20" s="32">
        <v>99.596811634574095</v>
      </c>
      <c r="D20" s="32">
        <v>34.730650066391583</v>
      </c>
      <c r="E20" s="32">
        <v>98.3047897531481</v>
      </c>
      <c r="F20" s="32">
        <v>99.596811634574095</v>
      </c>
      <c r="G20" s="32">
        <v>34.730650066391583</v>
      </c>
      <c r="H20" s="32">
        <v>98.3047897531481</v>
      </c>
      <c r="I20" s="15">
        <v>100</v>
      </c>
      <c r="J20" s="15" t="s">
        <v>258</v>
      </c>
      <c r="K20" s="15">
        <v>100</v>
      </c>
      <c r="L20" s="32" t="s">
        <v>258</v>
      </c>
      <c r="M20" s="32" t="s">
        <v>258</v>
      </c>
      <c r="N20" s="32" t="s">
        <v>258</v>
      </c>
      <c r="O20" s="32">
        <v>99.596424720939098</v>
      </c>
      <c r="P20" s="32">
        <v>34.730650066391583</v>
      </c>
      <c r="Q20" s="32">
        <v>98.303195403378581</v>
      </c>
      <c r="R20" s="32">
        <v>99.597346085002968</v>
      </c>
      <c r="S20" s="32">
        <v>34.729998193967852</v>
      </c>
      <c r="T20" s="32">
        <v>98.303949494538983</v>
      </c>
      <c r="U20" s="32">
        <v>99.59528333417866</v>
      </c>
      <c r="V20" s="32">
        <v>34.731457800511514</v>
      </c>
      <c r="W20" s="32">
        <v>98.302261229993888</v>
      </c>
      <c r="X20" s="15" t="s">
        <v>258</v>
      </c>
      <c r="Y20" s="15" t="s">
        <v>258</v>
      </c>
      <c r="Z20" s="15" t="s">
        <v>258</v>
      </c>
      <c r="AA20" s="15" t="s">
        <v>258</v>
      </c>
      <c r="AB20" s="15" t="s">
        <v>258</v>
      </c>
      <c r="AC20" s="15" t="s">
        <v>258</v>
      </c>
      <c r="AD20" s="15" t="s">
        <v>258</v>
      </c>
      <c r="AE20" s="15" t="s">
        <v>258</v>
      </c>
      <c r="AF20" s="15" t="s">
        <v>258</v>
      </c>
      <c r="AG20" s="15" t="s">
        <v>258</v>
      </c>
      <c r="AH20" s="15" t="s">
        <v>258</v>
      </c>
      <c r="AI20" s="15" t="s">
        <v>258</v>
      </c>
      <c r="AJ20" s="15" t="s">
        <v>258</v>
      </c>
      <c r="AK20" s="15" t="s">
        <v>258</v>
      </c>
      <c r="AL20" s="15" t="s">
        <v>258</v>
      </c>
      <c r="AM20" s="32">
        <v>99.491635346427941</v>
      </c>
      <c r="AN20" s="32">
        <v>37.703089817096789</v>
      </c>
      <c r="AO20" s="32">
        <v>98.420916656188894</v>
      </c>
      <c r="AP20" s="15" t="s">
        <v>258</v>
      </c>
      <c r="AQ20" s="15" t="s">
        <v>258</v>
      </c>
      <c r="AR20" s="15" t="s">
        <v>258</v>
      </c>
      <c r="AS20" s="32">
        <v>93.489558773063706</v>
      </c>
      <c r="AT20" s="32">
        <v>10.916212709141924</v>
      </c>
      <c r="AU20" s="32">
        <v>68.129322232724292</v>
      </c>
    </row>
    <row r="21" spans="1:47">
      <c r="A21" s="11" t="s">
        <v>181</v>
      </c>
      <c r="B21" s="11" t="s">
        <v>33</v>
      </c>
      <c r="C21" s="32">
        <v>99.097252122892741</v>
      </c>
      <c r="D21" s="32">
        <v>44.146986102822069</v>
      </c>
      <c r="E21" s="32">
        <v>98.676180726189642</v>
      </c>
      <c r="F21" s="32">
        <v>99.097252122892741</v>
      </c>
      <c r="G21" s="32">
        <v>44.146986102822069</v>
      </c>
      <c r="H21" s="32">
        <v>98.676180726189642</v>
      </c>
      <c r="I21" s="15">
        <v>100</v>
      </c>
      <c r="J21" s="15" t="s">
        <v>258</v>
      </c>
      <c r="K21" s="15">
        <v>100</v>
      </c>
      <c r="L21" s="32" t="s">
        <v>258</v>
      </c>
      <c r="M21" s="32" t="s">
        <v>258</v>
      </c>
      <c r="N21" s="32" t="s">
        <v>258</v>
      </c>
      <c r="O21" s="32">
        <v>99.090792751538828</v>
      </c>
      <c r="P21" s="32">
        <v>44.146986102822069</v>
      </c>
      <c r="Q21" s="32">
        <v>98.666781589834827</v>
      </c>
      <c r="R21" s="32">
        <v>99.089987518824302</v>
      </c>
      <c r="S21" s="32">
        <v>44.133136717927115</v>
      </c>
      <c r="T21" s="32">
        <v>98.710456446626665</v>
      </c>
      <c r="U21" s="32">
        <v>99.09145862078573</v>
      </c>
      <c r="V21" s="32">
        <v>44.156402177026635</v>
      </c>
      <c r="W21" s="32">
        <v>98.630719499904501</v>
      </c>
      <c r="X21" s="15" t="s">
        <v>258</v>
      </c>
      <c r="Y21" s="15" t="s">
        <v>258</v>
      </c>
      <c r="Z21" s="15" t="s">
        <v>258</v>
      </c>
      <c r="AA21" s="15" t="s">
        <v>258</v>
      </c>
      <c r="AB21" s="15" t="s">
        <v>258</v>
      </c>
      <c r="AC21" s="15" t="s">
        <v>258</v>
      </c>
      <c r="AD21" s="15" t="s">
        <v>258</v>
      </c>
      <c r="AE21" s="15" t="s">
        <v>258</v>
      </c>
      <c r="AF21" s="15" t="s">
        <v>258</v>
      </c>
      <c r="AG21" s="15" t="s">
        <v>258</v>
      </c>
      <c r="AH21" s="15" t="s">
        <v>258</v>
      </c>
      <c r="AI21" s="15" t="s">
        <v>258</v>
      </c>
      <c r="AJ21" s="15" t="s">
        <v>258</v>
      </c>
      <c r="AK21" s="15" t="s">
        <v>258</v>
      </c>
      <c r="AL21" s="15" t="s">
        <v>258</v>
      </c>
      <c r="AM21" s="32">
        <v>99.317971073506769</v>
      </c>
      <c r="AN21" s="32">
        <v>43.390249174051313</v>
      </c>
      <c r="AO21" s="32">
        <v>98.860214880700312</v>
      </c>
      <c r="AP21" s="15" t="s">
        <v>258</v>
      </c>
      <c r="AQ21" s="15">
        <v>13.953488372093023</v>
      </c>
      <c r="AR21" s="15">
        <v>13.953488372093023</v>
      </c>
      <c r="AS21" s="32">
        <v>95.248399457410628</v>
      </c>
      <c r="AT21" s="32">
        <v>19.319569642337889</v>
      </c>
      <c r="AU21" s="32">
        <v>82.596249780905779</v>
      </c>
    </row>
    <row r="22" spans="1:47">
      <c r="A22" s="11" t="s">
        <v>182</v>
      </c>
      <c r="B22" s="11" t="s">
        <v>11</v>
      </c>
      <c r="C22" s="32">
        <v>99.62469643077408</v>
      </c>
      <c r="D22" s="32">
        <v>25.366028923021648</v>
      </c>
      <c r="E22" s="32">
        <v>98.798139170305106</v>
      </c>
      <c r="F22" s="32">
        <v>99.62469643077408</v>
      </c>
      <c r="G22" s="32">
        <v>25.366028923021648</v>
      </c>
      <c r="H22" s="32">
        <v>98.798139170305106</v>
      </c>
      <c r="I22" s="15">
        <v>100</v>
      </c>
      <c r="J22" s="15" t="s">
        <v>258</v>
      </c>
      <c r="K22" s="15">
        <v>100</v>
      </c>
      <c r="L22" s="32" t="s">
        <v>258</v>
      </c>
      <c r="M22" s="32" t="s">
        <v>258</v>
      </c>
      <c r="N22" s="32" t="s">
        <v>258</v>
      </c>
      <c r="O22" s="32">
        <v>99.623554609934828</v>
      </c>
      <c r="P22" s="32">
        <v>25.366028923021648</v>
      </c>
      <c r="Q22" s="32">
        <v>98.794523460212062</v>
      </c>
      <c r="R22" s="32">
        <v>99.623632368381294</v>
      </c>
      <c r="S22" s="32">
        <v>25.37262872628726</v>
      </c>
      <c r="T22" s="32">
        <v>98.794622511095938</v>
      </c>
      <c r="U22" s="32">
        <v>99.623466825570574</v>
      </c>
      <c r="V22" s="32">
        <v>25.358577165806079</v>
      </c>
      <c r="W22" s="32">
        <v>98.794411637866617</v>
      </c>
      <c r="X22" s="15" t="s">
        <v>258</v>
      </c>
      <c r="Y22" s="15" t="s">
        <v>258</v>
      </c>
      <c r="Z22" s="15" t="s">
        <v>258</v>
      </c>
      <c r="AA22" s="15" t="s">
        <v>258</v>
      </c>
      <c r="AB22" s="15" t="s">
        <v>258</v>
      </c>
      <c r="AC22" s="15" t="s">
        <v>258</v>
      </c>
      <c r="AD22" s="15" t="s">
        <v>258</v>
      </c>
      <c r="AE22" s="15" t="s">
        <v>258</v>
      </c>
      <c r="AF22" s="15" t="s">
        <v>258</v>
      </c>
      <c r="AG22" s="15" t="s">
        <v>258</v>
      </c>
      <c r="AH22" s="15" t="s">
        <v>258</v>
      </c>
      <c r="AI22" s="15" t="s">
        <v>258</v>
      </c>
      <c r="AJ22" s="15" t="s">
        <v>258</v>
      </c>
      <c r="AK22" s="15" t="s">
        <v>258</v>
      </c>
      <c r="AL22" s="15" t="s">
        <v>258</v>
      </c>
      <c r="AM22" s="32">
        <v>99.447839783988329</v>
      </c>
      <c r="AN22" s="32">
        <v>38.961086691266189</v>
      </c>
      <c r="AO22" s="32">
        <v>98.849968286371805</v>
      </c>
      <c r="AP22" s="15" t="s">
        <v>258</v>
      </c>
      <c r="AQ22" s="15" t="s">
        <v>258</v>
      </c>
      <c r="AR22" s="15" t="s">
        <v>258</v>
      </c>
      <c r="AS22" s="32">
        <v>96.193879429784985</v>
      </c>
      <c r="AT22" s="32">
        <v>29.708435115847976</v>
      </c>
      <c r="AU22" s="32">
        <v>88.16982811782762</v>
      </c>
    </row>
    <row r="23" spans="1:47">
      <c r="A23" s="11" t="s">
        <v>183</v>
      </c>
      <c r="B23" s="11" t="s">
        <v>40</v>
      </c>
      <c r="C23" s="32">
        <v>98.889686307560709</v>
      </c>
      <c r="D23" s="32">
        <v>18.553418570280805</v>
      </c>
      <c r="E23" s="32">
        <v>95.824513851490593</v>
      </c>
      <c r="F23" s="32">
        <v>98.889686307560709</v>
      </c>
      <c r="G23" s="32">
        <v>18.553418570280805</v>
      </c>
      <c r="H23" s="32">
        <v>95.824513851490593</v>
      </c>
      <c r="I23" s="15">
        <v>100</v>
      </c>
      <c r="J23" s="15" t="s">
        <v>258</v>
      </c>
      <c r="K23" s="15">
        <v>100</v>
      </c>
      <c r="L23" s="32" t="s">
        <v>258</v>
      </c>
      <c r="M23" s="32" t="s">
        <v>258</v>
      </c>
      <c r="N23" s="32" t="s">
        <v>258</v>
      </c>
      <c r="O23" s="32">
        <v>98.884550877468996</v>
      </c>
      <c r="P23" s="32">
        <v>18.553418570280805</v>
      </c>
      <c r="Q23" s="32">
        <v>95.80594149734857</v>
      </c>
      <c r="R23" s="32">
        <v>98.884615093396732</v>
      </c>
      <c r="S23" s="32">
        <v>18.552551779905539</v>
      </c>
      <c r="T23" s="32">
        <v>95.705911398471272</v>
      </c>
      <c r="U23" s="32">
        <v>98.884480735210573</v>
      </c>
      <c r="V23" s="32">
        <v>18.554434962503233</v>
      </c>
      <c r="W23" s="32">
        <v>95.915500025089059</v>
      </c>
      <c r="X23" s="15" t="s">
        <v>258</v>
      </c>
      <c r="Y23" s="15" t="s">
        <v>258</v>
      </c>
      <c r="Z23" s="15" t="s">
        <v>258</v>
      </c>
      <c r="AA23" s="15" t="s">
        <v>258</v>
      </c>
      <c r="AB23" s="15" t="s">
        <v>258</v>
      </c>
      <c r="AC23" s="15" t="s">
        <v>258</v>
      </c>
      <c r="AD23" s="15" t="s">
        <v>258</v>
      </c>
      <c r="AE23" s="15" t="s">
        <v>258</v>
      </c>
      <c r="AF23" s="15" t="s">
        <v>258</v>
      </c>
      <c r="AG23" s="15" t="s">
        <v>258</v>
      </c>
      <c r="AH23" s="15" t="s">
        <v>258</v>
      </c>
      <c r="AI23" s="15" t="s">
        <v>258</v>
      </c>
      <c r="AJ23" s="15" t="s">
        <v>258</v>
      </c>
      <c r="AK23" s="15" t="s">
        <v>258</v>
      </c>
      <c r="AL23" s="15" t="s">
        <v>258</v>
      </c>
      <c r="AM23" s="32">
        <v>98.899434407118122</v>
      </c>
      <c r="AN23" s="32">
        <v>30.332047818904318</v>
      </c>
      <c r="AO23" s="32">
        <v>97.276990569153256</v>
      </c>
      <c r="AP23" s="15" t="s">
        <v>258</v>
      </c>
      <c r="AQ23" s="15" t="s">
        <v>258</v>
      </c>
      <c r="AR23" s="15" t="s">
        <v>258</v>
      </c>
      <c r="AS23" s="32">
        <v>90.921038385621841</v>
      </c>
      <c r="AT23" s="32">
        <v>11.802050931585121</v>
      </c>
      <c r="AU23" s="32">
        <v>72.873077748286576</v>
      </c>
    </row>
    <row r="24" spans="1:47">
      <c r="A24" s="11" t="s">
        <v>184</v>
      </c>
      <c r="B24" s="11" t="s">
        <v>32</v>
      </c>
      <c r="C24" s="32">
        <v>99.507137148952253</v>
      </c>
      <c r="D24" s="32">
        <v>28.257238307349663</v>
      </c>
      <c r="E24" s="32">
        <v>98.384115404656782</v>
      </c>
      <c r="F24" s="32">
        <v>99.507137148952253</v>
      </c>
      <c r="G24" s="32">
        <v>28.257238307349663</v>
      </c>
      <c r="H24" s="32">
        <v>98.384115404656782</v>
      </c>
      <c r="I24" s="15">
        <v>100</v>
      </c>
      <c r="J24" s="15" t="s">
        <v>258</v>
      </c>
      <c r="K24" s="15">
        <v>100</v>
      </c>
      <c r="L24" s="32" t="s">
        <v>258</v>
      </c>
      <c r="M24" s="32" t="s">
        <v>258</v>
      </c>
      <c r="N24" s="32" t="s">
        <v>258</v>
      </c>
      <c r="O24" s="32">
        <v>99.506248380959178</v>
      </c>
      <c r="P24" s="32">
        <v>28.257238307349663</v>
      </c>
      <c r="Q24" s="32">
        <v>98.38124752736384</v>
      </c>
      <c r="R24" s="32">
        <v>99.506288028866564</v>
      </c>
      <c r="S24" s="32">
        <v>28.250878615842119</v>
      </c>
      <c r="T24" s="32">
        <v>98.359532376448271</v>
      </c>
      <c r="U24" s="32">
        <v>99.506207929547216</v>
      </c>
      <c r="V24" s="32">
        <v>28.263988522238165</v>
      </c>
      <c r="W24" s="32">
        <v>98.403416586345202</v>
      </c>
      <c r="X24" s="15" t="s">
        <v>258</v>
      </c>
      <c r="Y24" s="15" t="s">
        <v>258</v>
      </c>
      <c r="Z24" s="15" t="s">
        <v>258</v>
      </c>
      <c r="AA24" s="15" t="s">
        <v>258</v>
      </c>
      <c r="AB24" s="15" t="s">
        <v>258</v>
      </c>
      <c r="AC24" s="15" t="s">
        <v>258</v>
      </c>
      <c r="AD24" s="15" t="s">
        <v>258</v>
      </c>
      <c r="AE24" s="15" t="s">
        <v>258</v>
      </c>
      <c r="AF24" s="15" t="s">
        <v>258</v>
      </c>
      <c r="AG24" s="15" t="s">
        <v>258</v>
      </c>
      <c r="AH24" s="15" t="s">
        <v>258</v>
      </c>
      <c r="AI24" s="15" t="s">
        <v>258</v>
      </c>
      <c r="AJ24" s="15" t="s">
        <v>258</v>
      </c>
      <c r="AK24" s="15" t="s">
        <v>258</v>
      </c>
      <c r="AL24" s="15" t="s">
        <v>258</v>
      </c>
      <c r="AM24" s="32">
        <v>99.42577647313594</v>
      </c>
      <c r="AN24" s="32">
        <v>40.896098772950943</v>
      </c>
      <c r="AO24" s="32">
        <v>98.723553166074467</v>
      </c>
      <c r="AP24" s="15" t="s">
        <v>258</v>
      </c>
      <c r="AQ24" s="15" t="s">
        <v>258</v>
      </c>
      <c r="AR24" s="15" t="s">
        <v>258</v>
      </c>
      <c r="AS24" s="32">
        <v>96.690713046150194</v>
      </c>
      <c r="AT24" s="32">
        <v>30.994487042710965</v>
      </c>
      <c r="AU24" s="32">
        <v>91.653001704275042</v>
      </c>
    </row>
    <row r="25" spans="1:47">
      <c r="A25" s="11" t="s">
        <v>185</v>
      </c>
      <c r="B25" s="11" t="s">
        <v>7</v>
      </c>
      <c r="C25" s="32">
        <v>99.687709460739597</v>
      </c>
      <c r="D25" s="32">
        <v>24.191870402021255</v>
      </c>
      <c r="E25" s="32">
        <v>98.104146468440888</v>
      </c>
      <c r="F25" s="32">
        <v>99.687709460739597</v>
      </c>
      <c r="G25" s="32">
        <v>24.191870402021255</v>
      </c>
      <c r="H25" s="32">
        <v>98.104146468440888</v>
      </c>
      <c r="I25" s="15">
        <v>100</v>
      </c>
      <c r="J25" s="15" t="s">
        <v>258</v>
      </c>
      <c r="K25" s="15">
        <v>100</v>
      </c>
      <c r="L25" s="32" t="s">
        <v>258</v>
      </c>
      <c r="M25" s="32" t="s">
        <v>258</v>
      </c>
      <c r="N25" s="32" t="s">
        <v>258</v>
      </c>
      <c r="O25" s="32">
        <v>99.687492531844214</v>
      </c>
      <c r="P25" s="32">
        <v>24.191870402021255</v>
      </c>
      <c r="Q25" s="32">
        <v>98.102857178508927</v>
      </c>
      <c r="R25" s="32">
        <v>99.669831672729032</v>
      </c>
      <c r="S25" s="32">
        <v>24.194474574108337</v>
      </c>
      <c r="T25" s="32">
        <v>98.016821800427323</v>
      </c>
      <c r="U25" s="32">
        <v>99.709750370914534</v>
      </c>
      <c r="V25" s="32">
        <v>24.188239480473268</v>
      </c>
      <c r="W25" s="32">
        <v>98.211515552614159</v>
      </c>
      <c r="X25" s="15" t="s">
        <v>258</v>
      </c>
      <c r="Y25" s="15" t="s">
        <v>258</v>
      </c>
      <c r="Z25" s="15" t="s">
        <v>258</v>
      </c>
      <c r="AA25" s="15" t="s">
        <v>258</v>
      </c>
      <c r="AB25" s="15" t="s">
        <v>258</v>
      </c>
      <c r="AC25" s="15" t="s">
        <v>258</v>
      </c>
      <c r="AD25" s="15" t="s">
        <v>258</v>
      </c>
      <c r="AE25" s="15" t="s">
        <v>258</v>
      </c>
      <c r="AF25" s="15" t="s">
        <v>258</v>
      </c>
      <c r="AG25" s="15" t="s">
        <v>258</v>
      </c>
      <c r="AH25" s="15" t="s">
        <v>258</v>
      </c>
      <c r="AI25" s="15" t="s">
        <v>258</v>
      </c>
      <c r="AJ25" s="15" t="s">
        <v>258</v>
      </c>
      <c r="AK25" s="15" t="s">
        <v>258</v>
      </c>
      <c r="AL25" s="15" t="s">
        <v>258</v>
      </c>
      <c r="AM25" s="32">
        <v>99.393791858962771</v>
      </c>
      <c r="AN25" s="32">
        <v>39.848685490799149</v>
      </c>
      <c r="AO25" s="32">
        <v>98.560927749178433</v>
      </c>
      <c r="AP25" s="15" t="s">
        <v>258</v>
      </c>
      <c r="AQ25" s="15" t="s">
        <v>258</v>
      </c>
      <c r="AR25" s="15" t="s">
        <v>258</v>
      </c>
      <c r="AS25" s="32">
        <v>93.042715130768286</v>
      </c>
      <c r="AT25" s="32">
        <v>10.278291156661929</v>
      </c>
      <c r="AU25" s="32">
        <v>57.966444364136613</v>
      </c>
    </row>
    <row r="26" spans="1:47">
      <c r="A26" s="11" t="s">
        <v>186</v>
      </c>
      <c r="B26" s="11" t="s">
        <v>12</v>
      </c>
      <c r="C26" s="32">
        <v>99.70968652035566</v>
      </c>
      <c r="D26" s="32">
        <v>57.645693656523974</v>
      </c>
      <c r="E26" s="32">
        <v>99.497204338892089</v>
      </c>
      <c r="F26" s="32">
        <v>99.70968652035566</v>
      </c>
      <c r="G26" s="32">
        <v>57.645693656523974</v>
      </c>
      <c r="H26" s="32">
        <v>99.497204338892089</v>
      </c>
      <c r="I26" s="15">
        <v>100</v>
      </c>
      <c r="J26" s="15" t="s">
        <v>258</v>
      </c>
      <c r="K26" s="15">
        <v>100</v>
      </c>
      <c r="L26" s="32" t="s">
        <v>258</v>
      </c>
      <c r="M26" s="32" t="s">
        <v>258</v>
      </c>
      <c r="N26" s="32" t="s">
        <v>258</v>
      </c>
      <c r="O26" s="32">
        <v>99.709390709938504</v>
      </c>
      <c r="P26" s="32">
        <v>57.645693656523974</v>
      </c>
      <c r="Q26" s="32">
        <v>99.496694613589241</v>
      </c>
      <c r="R26" s="32">
        <v>99.705347146134869</v>
      </c>
      <c r="S26" s="32">
        <v>57.655107336636</v>
      </c>
      <c r="T26" s="32">
        <v>99.492749042568292</v>
      </c>
      <c r="U26" s="32">
        <v>99.714265893146717</v>
      </c>
      <c r="V26" s="32">
        <v>57.634347455217515</v>
      </c>
      <c r="W26" s="32">
        <v>99.501451642822531</v>
      </c>
      <c r="X26" s="15" t="s">
        <v>258</v>
      </c>
      <c r="Y26" s="15" t="s">
        <v>258</v>
      </c>
      <c r="Z26" s="15" t="s">
        <v>258</v>
      </c>
      <c r="AA26" s="15" t="s">
        <v>258</v>
      </c>
      <c r="AB26" s="15" t="s">
        <v>258</v>
      </c>
      <c r="AC26" s="15" t="s">
        <v>258</v>
      </c>
      <c r="AD26" s="15" t="s">
        <v>258</v>
      </c>
      <c r="AE26" s="15" t="s">
        <v>258</v>
      </c>
      <c r="AF26" s="15" t="s">
        <v>258</v>
      </c>
      <c r="AG26" s="15" t="s">
        <v>258</v>
      </c>
      <c r="AH26" s="15" t="s">
        <v>258</v>
      </c>
      <c r="AI26" s="15" t="s">
        <v>258</v>
      </c>
      <c r="AJ26" s="15" t="s">
        <v>258</v>
      </c>
      <c r="AK26" s="15" t="s">
        <v>258</v>
      </c>
      <c r="AL26" s="15" t="s">
        <v>258</v>
      </c>
      <c r="AM26" s="32">
        <v>99.424214890850223</v>
      </c>
      <c r="AN26" s="32">
        <v>59.990008181706287</v>
      </c>
      <c r="AO26" s="32">
        <v>99.10886053172257</v>
      </c>
      <c r="AP26" s="15">
        <v>92.923434338747469</v>
      </c>
      <c r="AQ26" s="15">
        <v>23.322706200199313</v>
      </c>
      <c r="AR26" s="15">
        <v>66.155460224879633</v>
      </c>
      <c r="AS26" s="32" t="s">
        <v>258</v>
      </c>
      <c r="AT26" s="32" t="s">
        <v>258</v>
      </c>
      <c r="AU26" s="32" t="s">
        <v>258</v>
      </c>
    </row>
    <row r="27" spans="1:47">
      <c r="A27" s="11" t="s">
        <v>187</v>
      </c>
      <c r="B27" s="11" t="s">
        <v>28</v>
      </c>
      <c r="C27" s="32">
        <v>99.676536220984275</v>
      </c>
      <c r="D27" s="32">
        <v>35.546498378473132</v>
      </c>
      <c r="E27" s="32">
        <v>98.930993495374111</v>
      </c>
      <c r="F27" s="32">
        <v>99.676536220984275</v>
      </c>
      <c r="G27" s="32">
        <v>35.546498378473132</v>
      </c>
      <c r="H27" s="32">
        <v>98.930993495374111</v>
      </c>
      <c r="I27" s="15" t="s">
        <v>258</v>
      </c>
      <c r="J27" s="15" t="s">
        <v>258</v>
      </c>
      <c r="K27" s="15" t="s">
        <v>258</v>
      </c>
      <c r="L27" s="32" t="s">
        <v>258</v>
      </c>
      <c r="M27" s="32" t="s">
        <v>258</v>
      </c>
      <c r="N27" s="32" t="s">
        <v>258</v>
      </c>
      <c r="O27" s="32">
        <v>99.676536220984275</v>
      </c>
      <c r="P27" s="32">
        <v>35.546498378473132</v>
      </c>
      <c r="Q27" s="32">
        <v>98.930993495374111</v>
      </c>
      <c r="R27" s="32">
        <v>99.676995510785062</v>
      </c>
      <c r="S27" s="32">
        <v>35.552038726494132</v>
      </c>
      <c r="T27" s="32">
        <v>98.931542072762923</v>
      </c>
      <c r="U27" s="32">
        <v>99.676127635907079</v>
      </c>
      <c r="V27" s="32">
        <v>35.541570056310036</v>
      </c>
      <c r="W27" s="32">
        <v>98.93050548032906</v>
      </c>
      <c r="X27" s="15" t="s">
        <v>258</v>
      </c>
      <c r="Y27" s="15" t="s">
        <v>258</v>
      </c>
      <c r="Z27" s="15" t="s">
        <v>258</v>
      </c>
      <c r="AA27" s="15" t="s">
        <v>258</v>
      </c>
      <c r="AB27" s="15" t="s">
        <v>258</v>
      </c>
      <c r="AC27" s="15" t="s">
        <v>258</v>
      </c>
      <c r="AD27" s="15" t="s">
        <v>258</v>
      </c>
      <c r="AE27" s="15" t="s">
        <v>258</v>
      </c>
      <c r="AF27" s="15" t="s">
        <v>258</v>
      </c>
      <c r="AG27" s="15" t="s">
        <v>258</v>
      </c>
      <c r="AH27" s="15" t="s">
        <v>258</v>
      </c>
      <c r="AI27" s="15" t="s">
        <v>258</v>
      </c>
      <c r="AJ27" s="15" t="s">
        <v>258</v>
      </c>
      <c r="AK27" s="15" t="s">
        <v>258</v>
      </c>
      <c r="AL27" s="15" t="s">
        <v>258</v>
      </c>
      <c r="AM27" s="32">
        <v>99.458787694580892</v>
      </c>
      <c r="AN27" s="32">
        <v>38.396114106734743</v>
      </c>
      <c r="AO27" s="32">
        <v>98.685286880281694</v>
      </c>
      <c r="AP27" s="15" t="s">
        <v>258</v>
      </c>
      <c r="AQ27" s="15" t="s">
        <v>258</v>
      </c>
      <c r="AR27" s="15" t="s">
        <v>258</v>
      </c>
      <c r="AS27" s="32">
        <v>94.364529605545087</v>
      </c>
      <c r="AT27" s="32">
        <v>27.695912662180287</v>
      </c>
      <c r="AU27" s="32">
        <v>83.487441746697911</v>
      </c>
    </row>
    <row r="28" spans="1:47">
      <c r="A28" s="11" t="s">
        <v>188</v>
      </c>
      <c r="B28" s="11" t="s">
        <v>31</v>
      </c>
      <c r="C28" s="32">
        <v>99.705757369750003</v>
      </c>
      <c r="D28" s="32">
        <v>48.953093929114516</v>
      </c>
      <c r="E28" s="32">
        <v>99.345741156615134</v>
      </c>
      <c r="F28" s="32">
        <v>99.699729918958639</v>
      </c>
      <c r="G28" s="32">
        <v>48.953093929114516</v>
      </c>
      <c r="H28" s="32">
        <v>99.332435910460902</v>
      </c>
      <c r="I28" s="15">
        <v>100</v>
      </c>
      <c r="J28" s="15" t="s">
        <v>258</v>
      </c>
      <c r="K28" s="15">
        <v>100</v>
      </c>
      <c r="L28" s="32" t="s">
        <v>258</v>
      </c>
      <c r="M28" s="32" t="s">
        <v>258</v>
      </c>
      <c r="N28" s="32" t="s">
        <v>258</v>
      </c>
      <c r="O28" s="32">
        <v>99.692548962079869</v>
      </c>
      <c r="P28" s="32">
        <v>48.953093929114516</v>
      </c>
      <c r="Q28" s="32">
        <v>99.316589412812931</v>
      </c>
      <c r="R28" s="32">
        <v>99.692542814761538</v>
      </c>
      <c r="S28" s="32">
        <v>48.956242472902453</v>
      </c>
      <c r="T28" s="32">
        <v>99.316618877083613</v>
      </c>
      <c r="U28" s="32">
        <v>99.692557548664439</v>
      </c>
      <c r="V28" s="32">
        <v>48.948696383515561</v>
      </c>
      <c r="W28" s="32">
        <v>99.316548257094183</v>
      </c>
      <c r="X28" s="15" t="s">
        <v>258</v>
      </c>
      <c r="Y28" s="15" t="s">
        <v>258</v>
      </c>
      <c r="Z28" s="15" t="s">
        <v>258</v>
      </c>
      <c r="AA28" s="15" t="s">
        <v>258</v>
      </c>
      <c r="AB28" s="15" t="s">
        <v>258</v>
      </c>
      <c r="AC28" s="15" t="s">
        <v>258</v>
      </c>
      <c r="AD28" s="15" t="s">
        <v>258</v>
      </c>
      <c r="AE28" s="15" t="s">
        <v>258</v>
      </c>
      <c r="AF28" s="15" t="s">
        <v>258</v>
      </c>
      <c r="AG28" s="15">
        <v>100</v>
      </c>
      <c r="AH28" s="15" t="s">
        <v>258</v>
      </c>
      <c r="AI28" s="15">
        <v>100</v>
      </c>
      <c r="AJ28" s="15" t="s">
        <v>258</v>
      </c>
      <c r="AK28" s="15" t="s">
        <v>258</v>
      </c>
      <c r="AL28" s="15" t="s">
        <v>258</v>
      </c>
      <c r="AM28" s="32">
        <v>99.628599362280397</v>
      </c>
      <c r="AN28" s="32">
        <v>47.740089116443066</v>
      </c>
      <c r="AO28" s="32">
        <v>99.118066713111602</v>
      </c>
      <c r="AP28" s="15" t="s">
        <v>258</v>
      </c>
      <c r="AQ28" s="15" t="s">
        <v>258</v>
      </c>
      <c r="AR28" s="15" t="s">
        <v>258</v>
      </c>
      <c r="AS28" s="32">
        <v>96.218497285965285</v>
      </c>
      <c r="AT28" s="32">
        <v>41.165084818883564</v>
      </c>
      <c r="AU28" s="32">
        <v>88.22886882052228</v>
      </c>
    </row>
    <row r="29" spans="1:47">
      <c r="A29" s="11" t="s">
        <v>189</v>
      </c>
      <c r="B29" s="11" t="s">
        <v>21</v>
      </c>
      <c r="C29" s="32">
        <v>99.539958561810522</v>
      </c>
      <c r="D29" s="32">
        <v>34.167863738969835</v>
      </c>
      <c r="E29" s="32">
        <v>98.637789310469344</v>
      </c>
      <c r="F29" s="32">
        <v>99.539958561810522</v>
      </c>
      <c r="G29" s="32">
        <v>34.167863738969835</v>
      </c>
      <c r="H29" s="32">
        <v>98.637789310469344</v>
      </c>
      <c r="I29" s="15" t="s">
        <v>258</v>
      </c>
      <c r="J29" s="15" t="s">
        <v>258</v>
      </c>
      <c r="K29" s="15" t="s">
        <v>258</v>
      </c>
      <c r="L29" s="32" t="s">
        <v>258</v>
      </c>
      <c r="M29" s="32" t="s">
        <v>258</v>
      </c>
      <c r="N29" s="32" t="s">
        <v>258</v>
      </c>
      <c r="O29" s="32">
        <v>99.539958561810522</v>
      </c>
      <c r="P29" s="32">
        <v>34.167863738969835</v>
      </c>
      <c r="Q29" s="32">
        <v>98.637789310469344</v>
      </c>
      <c r="R29" s="32">
        <v>99.540171496453382</v>
      </c>
      <c r="S29" s="32">
        <v>34.165248629230476</v>
      </c>
      <c r="T29" s="32">
        <v>98.637986098064999</v>
      </c>
      <c r="U29" s="32">
        <v>99.539705863883555</v>
      </c>
      <c r="V29" s="32">
        <v>34.170967018173656</v>
      </c>
      <c r="W29" s="32">
        <v>98.637555775060463</v>
      </c>
      <c r="X29" s="15" t="s">
        <v>258</v>
      </c>
      <c r="Y29" s="15" t="s">
        <v>258</v>
      </c>
      <c r="Z29" s="15" t="s">
        <v>258</v>
      </c>
      <c r="AA29" s="15" t="s">
        <v>258</v>
      </c>
      <c r="AB29" s="15" t="s">
        <v>258</v>
      </c>
      <c r="AC29" s="15" t="s">
        <v>258</v>
      </c>
      <c r="AD29" s="15" t="s">
        <v>258</v>
      </c>
      <c r="AE29" s="15" t="s">
        <v>258</v>
      </c>
      <c r="AF29" s="15" t="s">
        <v>258</v>
      </c>
      <c r="AG29" s="15" t="s">
        <v>258</v>
      </c>
      <c r="AH29" s="15" t="s">
        <v>258</v>
      </c>
      <c r="AI29" s="15" t="s">
        <v>258</v>
      </c>
      <c r="AJ29" s="15" t="s">
        <v>258</v>
      </c>
      <c r="AK29" s="15" t="s">
        <v>258</v>
      </c>
      <c r="AL29" s="15" t="s">
        <v>258</v>
      </c>
      <c r="AM29" s="32">
        <v>99.452154331452235</v>
      </c>
      <c r="AN29" s="32">
        <v>37.668374122557388</v>
      </c>
      <c r="AO29" s="32">
        <v>98.675255055958516</v>
      </c>
      <c r="AP29" s="15" t="s">
        <v>258</v>
      </c>
      <c r="AQ29" s="15" t="s">
        <v>258</v>
      </c>
      <c r="AR29" s="15" t="s">
        <v>258</v>
      </c>
      <c r="AS29" s="32">
        <v>95.035970297853964</v>
      </c>
      <c r="AT29" s="32">
        <v>43.857686283284849</v>
      </c>
      <c r="AU29" s="32">
        <v>90.391126843599721</v>
      </c>
    </row>
    <row r="30" spans="1:47">
      <c r="A30" s="11" t="s">
        <v>190</v>
      </c>
      <c r="B30" s="11" t="s">
        <v>8</v>
      </c>
      <c r="C30" s="32">
        <v>99.604894549163419</v>
      </c>
      <c r="D30" s="32">
        <v>49.215983813859381</v>
      </c>
      <c r="E30" s="32">
        <v>99.219319236310753</v>
      </c>
      <c r="F30" s="32">
        <v>99.604894549163419</v>
      </c>
      <c r="G30" s="32">
        <v>49.215983813859381</v>
      </c>
      <c r="H30" s="32">
        <v>99.219319236310753</v>
      </c>
      <c r="I30" s="15">
        <v>100</v>
      </c>
      <c r="J30" s="15" t="s">
        <v>258</v>
      </c>
      <c r="K30" s="15">
        <v>100</v>
      </c>
      <c r="L30" s="32" t="s">
        <v>258</v>
      </c>
      <c r="M30" s="32" t="s">
        <v>258</v>
      </c>
      <c r="N30" s="32" t="s">
        <v>258</v>
      </c>
      <c r="O30" s="32">
        <v>99.594045736979311</v>
      </c>
      <c r="P30" s="32">
        <v>49.215983813859381</v>
      </c>
      <c r="Q30" s="32">
        <v>99.198051786690527</v>
      </c>
      <c r="R30" s="32">
        <v>99.584481630640866</v>
      </c>
      <c r="S30" s="32">
        <v>49.227889564810482</v>
      </c>
      <c r="T30" s="32">
        <v>99.188733471731624</v>
      </c>
      <c r="U30" s="32">
        <v>99.605299024150909</v>
      </c>
      <c r="V30" s="32">
        <v>49.201981287837093</v>
      </c>
      <c r="W30" s="32">
        <v>99.209015834827966</v>
      </c>
      <c r="X30" s="15" t="s">
        <v>258</v>
      </c>
      <c r="Y30" s="15" t="s">
        <v>258</v>
      </c>
      <c r="Z30" s="15" t="s">
        <v>258</v>
      </c>
      <c r="AA30" s="15" t="s">
        <v>258</v>
      </c>
      <c r="AB30" s="15" t="s">
        <v>258</v>
      </c>
      <c r="AC30" s="15" t="s">
        <v>258</v>
      </c>
      <c r="AD30" s="15" t="s">
        <v>258</v>
      </c>
      <c r="AE30" s="15" t="s">
        <v>258</v>
      </c>
      <c r="AF30" s="15" t="s">
        <v>258</v>
      </c>
      <c r="AG30" s="15" t="s">
        <v>258</v>
      </c>
      <c r="AH30" s="15" t="s">
        <v>258</v>
      </c>
      <c r="AI30" s="15" t="s">
        <v>258</v>
      </c>
      <c r="AJ30" s="15" t="s">
        <v>258</v>
      </c>
      <c r="AK30" s="15" t="s">
        <v>258</v>
      </c>
      <c r="AL30" s="15" t="s">
        <v>258</v>
      </c>
      <c r="AM30" s="32">
        <v>99.428463433287575</v>
      </c>
      <c r="AN30" s="32">
        <v>42.855545867149594</v>
      </c>
      <c r="AO30" s="32">
        <v>98.83783577929394</v>
      </c>
      <c r="AP30" s="15" t="s">
        <v>258</v>
      </c>
      <c r="AQ30" s="15" t="s">
        <v>258</v>
      </c>
      <c r="AR30" s="15" t="s">
        <v>258</v>
      </c>
      <c r="AS30" s="32">
        <v>94.985470900754137</v>
      </c>
      <c r="AT30" s="32">
        <v>23.17290210461298</v>
      </c>
      <c r="AU30" s="32">
        <v>81.140773865888221</v>
      </c>
    </row>
    <row r="31" spans="1:47">
      <c r="A31" s="11" t="s">
        <v>191</v>
      </c>
      <c r="B31" s="11" t="s">
        <v>30</v>
      </c>
      <c r="C31" s="32">
        <v>99.563590340264582</v>
      </c>
      <c r="D31" s="32">
        <v>30.721665322425778</v>
      </c>
      <c r="E31" s="32">
        <v>98.490949707698931</v>
      </c>
      <c r="F31" s="32">
        <v>99.563590340264582</v>
      </c>
      <c r="G31" s="32">
        <v>30.721665322425778</v>
      </c>
      <c r="H31" s="32">
        <v>98.490949707698931</v>
      </c>
      <c r="I31" s="15">
        <v>100</v>
      </c>
      <c r="J31" s="15" t="s">
        <v>258</v>
      </c>
      <c r="K31" s="15">
        <v>100</v>
      </c>
      <c r="L31" s="32" t="s">
        <v>258</v>
      </c>
      <c r="M31" s="32" t="s">
        <v>258</v>
      </c>
      <c r="N31" s="32" t="s">
        <v>258</v>
      </c>
      <c r="O31" s="32">
        <v>99.563344806759247</v>
      </c>
      <c r="P31" s="32">
        <v>30.721665322425778</v>
      </c>
      <c r="Q31" s="32">
        <v>98.490113919548577</v>
      </c>
      <c r="R31" s="32">
        <v>99.563396938727337</v>
      </c>
      <c r="S31" s="32">
        <v>30.723894050755788</v>
      </c>
      <c r="T31" s="32">
        <v>98.490199321362596</v>
      </c>
      <c r="U31" s="32">
        <v>99.563280076136252</v>
      </c>
      <c r="V31" s="32">
        <v>30.718897976754196</v>
      </c>
      <c r="W31" s="32">
        <v>98.490007878803326</v>
      </c>
      <c r="X31" s="15" t="s">
        <v>258</v>
      </c>
      <c r="Y31" s="15" t="s">
        <v>258</v>
      </c>
      <c r="Z31" s="15" t="s">
        <v>258</v>
      </c>
      <c r="AA31" s="15" t="s">
        <v>258</v>
      </c>
      <c r="AB31" s="15" t="s">
        <v>258</v>
      </c>
      <c r="AC31" s="15" t="s">
        <v>258</v>
      </c>
      <c r="AD31" s="15" t="s">
        <v>258</v>
      </c>
      <c r="AE31" s="15" t="s">
        <v>258</v>
      </c>
      <c r="AF31" s="15" t="s">
        <v>258</v>
      </c>
      <c r="AG31" s="15" t="s">
        <v>258</v>
      </c>
      <c r="AH31" s="15" t="s">
        <v>258</v>
      </c>
      <c r="AI31" s="15" t="s">
        <v>258</v>
      </c>
      <c r="AJ31" s="15" t="s">
        <v>258</v>
      </c>
      <c r="AK31" s="15" t="s">
        <v>258</v>
      </c>
      <c r="AL31" s="15" t="s">
        <v>258</v>
      </c>
      <c r="AM31" s="32">
        <v>99.078884473996567</v>
      </c>
      <c r="AN31" s="32">
        <v>34.037433011933373</v>
      </c>
      <c r="AO31" s="32">
        <v>97.779066112385436</v>
      </c>
      <c r="AP31" s="15" t="s">
        <v>258</v>
      </c>
      <c r="AQ31" s="15" t="s">
        <v>258</v>
      </c>
      <c r="AR31" s="15" t="s">
        <v>258</v>
      </c>
      <c r="AS31" s="32">
        <v>91.231978846653746</v>
      </c>
      <c r="AT31" s="32">
        <v>19.99643189031902</v>
      </c>
      <c r="AU31" s="32">
        <v>73.352066930807553</v>
      </c>
    </row>
    <row r="32" spans="1:47">
      <c r="A32" s="11" t="s">
        <v>192</v>
      </c>
      <c r="B32" s="11" t="s">
        <v>20</v>
      </c>
      <c r="C32" s="32">
        <v>99.528215299746577</v>
      </c>
      <c r="D32" s="32">
        <v>53.160956690368458</v>
      </c>
      <c r="E32" s="32">
        <v>99.104617227112584</v>
      </c>
      <c r="F32" s="32">
        <v>99.528215299746577</v>
      </c>
      <c r="G32" s="32">
        <v>53.160956690368458</v>
      </c>
      <c r="H32" s="32">
        <v>99.104617227112584</v>
      </c>
      <c r="I32" s="15" t="s">
        <v>258</v>
      </c>
      <c r="J32" s="15" t="s">
        <v>258</v>
      </c>
      <c r="K32" s="15" t="s">
        <v>258</v>
      </c>
      <c r="L32" s="32" t="s">
        <v>258</v>
      </c>
      <c r="M32" s="32" t="s">
        <v>258</v>
      </c>
      <c r="N32" s="32" t="s">
        <v>258</v>
      </c>
      <c r="O32" s="32">
        <v>99.528215299746577</v>
      </c>
      <c r="P32" s="32">
        <v>53.160956690368458</v>
      </c>
      <c r="Q32" s="32">
        <v>99.104617227112584</v>
      </c>
      <c r="R32" s="32">
        <v>99.528172059922156</v>
      </c>
      <c r="S32" s="32">
        <v>53.161317837722578</v>
      </c>
      <c r="T32" s="32">
        <v>99.10460612117086</v>
      </c>
      <c r="U32" s="32">
        <v>99.528281892443431</v>
      </c>
      <c r="V32" s="32">
        <v>53.160400591035952</v>
      </c>
      <c r="W32" s="32">
        <v>99.104634331100797</v>
      </c>
      <c r="X32" s="15" t="s">
        <v>258</v>
      </c>
      <c r="Y32" s="15" t="s">
        <v>258</v>
      </c>
      <c r="Z32" s="15" t="s">
        <v>258</v>
      </c>
      <c r="AA32" s="15" t="s">
        <v>258</v>
      </c>
      <c r="AB32" s="15" t="s">
        <v>258</v>
      </c>
      <c r="AC32" s="15" t="s">
        <v>258</v>
      </c>
      <c r="AD32" s="15" t="s">
        <v>258</v>
      </c>
      <c r="AE32" s="15" t="s">
        <v>258</v>
      </c>
      <c r="AF32" s="15" t="s">
        <v>258</v>
      </c>
      <c r="AG32" s="15" t="s">
        <v>258</v>
      </c>
      <c r="AH32" s="15" t="s">
        <v>258</v>
      </c>
      <c r="AI32" s="15" t="s">
        <v>258</v>
      </c>
      <c r="AJ32" s="15" t="s">
        <v>258</v>
      </c>
      <c r="AK32" s="15" t="s">
        <v>258</v>
      </c>
      <c r="AL32" s="15" t="s">
        <v>258</v>
      </c>
      <c r="AM32" s="32">
        <v>99.280709018946098</v>
      </c>
      <c r="AN32" s="32">
        <v>46.455407539606661</v>
      </c>
      <c r="AO32" s="32">
        <v>98.487981532105266</v>
      </c>
      <c r="AP32" s="15" t="s">
        <v>258</v>
      </c>
      <c r="AQ32" s="15" t="s">
        <v>258</v>
      </c>
      <c r="AR32" s="15" t="s">
        <v>258</v>
      </c>
      <c r="AS32" s="32">
        <v>92.300958016811009</v>
      </c>
      <c r="AT32" s="32">
        <v>12.565717433738463</v>
      </c>
      <c r="AU32" s="32">
        <v>72.703680146299831</v>
      </c>
    </row>
    <row r="33" spans="1:47">
      <c r="A33" s="11" t="s">
        <v>193</v>
      </c>
      <c r="B33" s="11" t="s">
        <v>25</v>
      </c>
      <c r="C33" s="32">
        <v>99.621902523628407</v>
      </c>
      <c r="D33" s="32">
        <v>39.107169036798126</v>
      </c>
      <c r="E33" s="32">
        <v>98.745998686476327</v>
      </c>
      <c r="F33" s="32">
        <v>99.621902523628407</v>
      </c>
      <c r="G33" s="32">
        <v>39.107169036798126</v>
      </c>
      <c r="H33" s="32">
        <v>98.745998686476327</v>
      </c>
      <c r="I33" s="15" t="s">
        <v>258</v>
      </c>
      <c r="J33" s="15" t="s">
        <v>258</v>
      </c>
      <c r="K33" s="15" t="s">
        <v>258</v>
      </c>
      <c r="L33" s="32" t="s">
        <v>258</v>
      </c>
      <c r="M33" s="32" t="s">
        <v>258</v>
      </c>
      <c r="N33" s="32" t="s">
        <v>258</v>
      </c>
      <c r="O33" s="32">
        <v>99.621902523628407</v>
      </c>
      <c r="P33" s="32">
        <v>39.107169036798126</v>
      </c>
      <c r="Q33" s="32">
        <v>98.745998686476327</v>
      </c>
      <c r="R33" s="32">
        <v>99.627600645379104</v>
      </c>
      <c r="S33" s="32">
        <v>39.112856647799468</v>
      </c>
      <c r="T33" s="32">
        <v>98.751667842655976</v>
      </c>
      <c r="U33" s="32">
        <v>99.612008013198206</v>
      </c>
      <c r="V33" s="32">
        <v>39.09729187562688</v>
      </c>
      <c r="W33" s="32">
        <v>98.736154460332443</v>
      </c>
      <c r="X33" s="15" t="s">
        <v>258</v>
      </c>
      <c r="Y33" s="15" t="s">
        <v>258</v>
      </c>
      <c r="Z33" s="15" t="s">
        <v>258</v>
      </c>
      <c r="AA33" s="15" t="s">
        <v>258</v>
      </c>
      <c r="AB33" s="15" t="s">
        <v>258</v>
      </c>
      <c r="AC33" s="15" t="s">
        <v>258</v>
      </c>
      <c r="AD33" s="15" t="s">
        <v>258</v>
      </c>
      <c r="AE33" s="15" t="s">
        <v>258</v>
      </c>
      <c r="AF33" s="15" t="s">
        <v>258</v>
      </c>
      <c r="AG33" s="15" t="s">
        <v>258</v>
      </c>
      <c r="AH33" s="15" t="s">
        <v>258</v>
      </c>
      <c r="AI33" s="15" t="s">
        <v>258</v>
      </c>
      <c r="AJ33" s="15" t="s">
        <v>258</v>
      </c>
      <c r="AK33" s="15" t="s">
        <v>258</v>
      </c>
      <c r="AL33" s="15" t="s">
        <v>258</v>
      </c>
      <c r="AM33" s="32">
        <v>99.43905807315025</v>
      </c>
      <c r="AN33" s="32">
        <v>38.340166412029149</v>
      </c>
      <c r="AO33" s="32">
        <v>98.388607649726225</v>
      </c>
      <c r="AP33" s="15" t="s">
        <v>258</v>
      </c>
      <c r="AQ33" s="15" t="s">
        <v>258</v>
      </c>
      <c r="AR33" s="15" t="s">
        <v>258</v>
      </c>
      <c r="AS33" s="32">
        <v>94.213971369835122</v>
      </c>
      <c r="AT33" s="32">
        <v>8.0746688089875462</v>
      </c>
      <c r="AU33" s="32">
        <v>64.121061937046676</v>
      </c>
    </row>
    <row r="34" spans="1:47">
      <c r="A34" s="11" t="s">
        <v>194</v>
      </c>
      <c r="B34" s="11" t="s">
        <v>23</v>
      </c>
      <c r="C34" s="32">
        <v>99.801241098846845</v>
      </c>
      <c r="D34" s="32">
        <v>37.858867722028435</v>
      </c>
      <c r="E34" s="32">
        <v>99.167385108754743</v>
      </c>
      <c r="F34" s="32">
        <v>99.801241098846845</v>
      </c>
      <c r="G34" s="32">
        <v>37.858867722028435</v>
      </c>
      <c r="H34" s="32">
        <v>99.167385108754743</v>
      </c>
      <c r="I34" s="15" t="s">
        <v>258</v>
      </c>
      <c r="J34" s="15" t="s">
        <v>258</v>
      </c>
      <c r="K34" s="15" t="s">
        <v>258</v>
      </c>
      <c r="L34" s="32" t="s">
        <v>258</v>
      </c>
      <c r="M34" s="32" t="s">
        <v>258</v>
      </c>
      <c r="N34" s="32" t="s">
        <v>258</v>
      </c>
      <c r="O34" s="32">
        <v>99.801241098846845</v>
      </c>
      <c r="P34" s="32">
        <v>37.858867722028435</v>
      </c>
      <c r="Q34" s="32">
        <v>99.167385108754743</v>
      </c>
      <c r="R34" s="32">
        <v>99.801281520516881</v>
      </c>
      <c r="S34" s="32">
        <v>37.859464866216555</v>
      </c>
      <c r="T34" s="32">
        <v>99.146665680051157</v>
      </c>
      <c r="U34" s="32">
        <v>99.801197432013282</v>
      </c>
      <c r="V34" s="32">
        <v>37.858176555716355</v>
      </c>
      <c r="W34" s="32">
        <v>99.189783732822903</v>
      </c>
      <c r="X34" s="15" t="s">
        <v>258</v>
      </c>
      <c r="Y34" s="15" t="s">
        <v>258</v>
      </c>
      <c r="Z34" s="15" t="s">
        <v>258</v>
      </c>
      <c r="AA34" s="15" t="s">
        <v>258</v>
      </c>
      <c r="AB34" s="15" t="s">
        <v>258</v>
      </c>
      <c r="AC34" s="15" t="s">
        <v>258</v>
      </c>
      <c r="AD34" s="15" t="s">
        <v>258</v>
      </c>
      <c r="AE34" s="15" t="s">
        <v>258</v>
      </c>
      <c r="AF34" s="15" t="s">
        <v>258</v>
      </c>
      <c r="AG34" s="15" t="s">
        <v>258</v>
      </c>
      <c r="AH34" s="15" t="s">
        <v>258</v>
      </c>
      <c r="AI34" s="15" t="s">
        <v>258</v>
      </c>
      <c r="AJ34" s="15" t="s">
        <v>258</v>
      </c>
      <c r="AK34" s="15" t="s">
        <v>258</v>
      </c>
      <c r="AL34" s="15" t="s">
        <v>258</v>
      </c>
      <c r="AM34" s="32">
        <v>99.5591782387921</v>
      </c>
      <c r="AN34" s="32">
        <v>60.760348246810779</v>
      </c>
      <c r="AO34" s="32">
        <v>99.240464845089789</v>
      </c>
      <c r="AP34" s="15" t="s">
        <v>258</v>
      </c>
      <c r="AQ34" s="15" t="s">
        <v>258</v>
      </c>
      <c r="AR34" s="15" t="s">
        <v>258</v>
      </c>
      <c r="AS34" s="32">
        <v>94.196481142288008</v>
      </c>
      <c r="AT34" s="32">
        <v>24.332109624890958</v>
      </c>
      <c r="AU34" s="32">
        <v>84.76141856643747</v>
      </c>
    </row>
    <row r="35" spans="1:47">
      <c r="A35" s="11" t="s">
        <v>195</v>
      </c>
      <c r="B35" s="11" t="s">
        <v>10</v>
      </c>
      <c r="C35" s="32">
        <v>99.721081575302861</v>
      </c>
      <c r="D35" s="32">
        <v>40.404580790771547</v>
      </c>
      <c r="E35" s="32">
        <v>99.34187575616366</v>
      </c>
      <c r="F35" s="32">
        <v>99.721081575302861</v>
      </c>
      <c r="G35" s="32">
        <v>40.404580790771547</v>
      </c>
      <c r="H35" s="32">
        <v>99.34187575616366</v>
      </c>
      <c r="I35" s="15">
        <v>100</v>
      </c>
      <c r="J35" s="15" t="s">
        <v>258</v>
      </c>
      <c r="K35" s="15">
        <v>100</v>
      </c>
      <c r="L35" s="32">
        <v>99.977013039214384</v>
      </c>
      <c r="M35" s="32">
        <v>63.154384794931637</v>
      </c>
      <c r="N35" s="32">
        <v>99.92980224068512</v>
      </c>
      <c r="O35" s="32">
        <v>99.635124861212233</v>
      </c>
      <c r="P35" s="32">
        <v>39.203745423824273</v>
      </c>
      <c r="Q35" s="32">
        <v>99.145760593758752</v>
      </c>
      <c r="R35" s="32">
        <v>99.635124738432722</v>
      </c>
      <c r="S35" s="32">
        <v>39.202474656212672</v>
      </c>
      <c r="T35" s="32">
        <v>99.145755313608291</v>
      </c>
      <c r="U35" s="32">
        <v>99.635125027112238</v>
      </c>
      <c r="V35" s="32">
        <v>39.20546244568591</v>
      </c>
      <c r="W35" s="32">
        <v>99.145767728310503</v>
      </c>
      <c r="X35" s="15" t="s">
        <v>258</v>
      </c>
      <c r="Y35" s="15" t="s">
        <v>258</v>
      </c>
      <c r="Z35" s="15" t="s">
        <v>258</v>
      </c>
      <c r="AA35" s="15" t="s">
        <v>258</v>
      </c>
      <c r="AB35" s="15" t="s">
        <v>258</v>
      </c>
      <c r="AC35" s="15" t="s">
        <v>258</v>
      </c>
      <c r="AD35" s="15" t="s">
        <v>258</v>
      </c>
      <c r="AE35" s="15" t="s">
        <v>258</v>
      </c>
      <c r="AF35" s="15" t="s">
        <v>258</v>
      </c>
      <c r="AG35" s="15" t="s">
        <v>258</v>
      </c>
      <c r="AH35" s="15" t="s">
        <v>258</v>
      </c>
      <c r="AI35" s="15" t="s">
        <v>258</v>
      </c>
      <c r="AJ35" s="15" t="s">
        <v>258</v>
      </c>
      <c r="AK35" s="15" t="s">
        <v>258</v>
      </c>
      <c r="AL35" s="15" t="s">
        <v>258</v>
      </c>
      <c r="AM35" s="32">
        <v>99.475572613887692</v>
      </c>
      <c r="AN35" s="32">
        <v>39.156630121759008</v>
      </c>
      <c r="AO35" s="32">
        <v>98.851168444824523</v>
      </c>
      <c r="AP35" s="15" t="s">
        <v>258</v>
      </c>
      <c r="AQ35" s="15" t="s">
        <v>258</v>
      </c>
      <c r="AR35" s="15" t="s">
        <v>258</v>
      </c>
      <c r="AS35" s="32">
        <v>94.309351034138103</v>
      </c>
      <c r="AT35" s="32">
        <v>25.78405001229444</v>
      </c>
      <c r="AU35" s="32">
        <v>87.59323676419065</v>
      </c>
    </row>
    <row r="36" spans="1:47">
      <c r="A36" s="11" t="s">
        <v>196</v>
      </c>
      <c r="B36" s="11" t="s">
        <v>24</v>
      </c>
      <c r="C36" s="32">
        <v>99.358015037014297</v>
      </c>
      <c r="D36" s="32">
        <v>31.8008620151165</v>
      </c>
      <c r="E36" s="32">
        <v>97.901124806358183</v>
      </c>
      <c r="F36" s="32">
        <v>99.358015037014297</v>
      </c>
      <c r="G36" s="32">
        <v>31.8008620151165</v>
      </c>
      <c r="H36" s="32">
        <v>97.901124806358183</v>
      </c>
      <c r="I36" s="15">
        <v>100</v>
      </c>
      <c r="J36" s="15" t="s">
        <v>258</v>
      </c>
      <c r="K36" s="15">
        <v>100</v>
      </c>
      <c r="L36" s="32" t="s">
        <v>258</v>
      </c>
      <c r="M36" s="32" t="s">
        <v>258</v>
      </c>
      <c r="N36" s="32" t="s">
        <v>258</v>
      </c>
      <c r="O36" s="32">
        <v>99.357335512760258</v>
      </c>
      <c r="P36" s="32">
        <v>31.8008620151165</v>
      </c>
      <c r="Q36" s="32">
        <v>97.898951161166252</v>
      </c>
      <c r="R36" s="32">
        <v>99.357237982762527</v>
      </c>
      <c r="S36" s="32">
        <v>31.795923015601868</v>
      </c>
      <c r="T36" s="32">
        <v>97.898714446922071</v>
      </c>
      <c r="U36" s="32">
        <v>99.357453991569074</v>
      </c>
      <c r="V36" s="32">
        <v>31.806862202545656</v>
      </c>
      <c r="W36" s="32">
        <v>97.899238720429111</v>
      </c>
      <c r="X36" s="15" t="s">
        <v>258</v>
      </c>
      <c r="Y36" s="15" t="s">
        <v>258</v>
      </c>
      <c r="Z36" s="15" t="s">
        <v>258</v>
      </c>
      <c r="AA36" s="15" t="s">
        <v>258</v>
      </c>
      <c r="AB36" s="15" t="s">
        <v>258</v>
      </c>
      <c r="AC36" s="15" t="s">
        <v>258</v>
      </c>
      <c r="AD36" s="15" t="s">
        <v>258</v>
      </c>
      <c r="AE36" s="15" t="s">
        <v>258</v>
      </c>
      <c r="AF36" s="15" t="s">
        <v>258</v>
      </c>
      <c r="AG36" s="15" t="s">
        <v>258</v>
      </c>
      <c r="AH36" s="15" t="s">
        <v>258</v>
      </c>
      <c r="AI36" s="15" t="s">
        <v>258</v>
      </c>
      <c r="AJ36" s="15" t="s">
        <v>258</v>
      </c>
      <c r="AK36" s="15" t="s">
        <v>258</v>
      </c>
      <c r="AL36" s="15" t="s">
        <v>258</v>
      </c>
      <c r="AM36" s="32">
        <v>99.146084919412417</v>
      </c>
      <c r="AN36" s="32">
        <v>33.955270960822659</v>
      </c>
      <c r="AO36" s="32">
        <v>97.813157643123205</v>
      </c>
      <c r="AP36" s="15">
        <v>78.584070796460182</v>
      </c>
      <c r="AQ36" s="15">
        <v>11.683641911673744</v>
      </c>
      <c r="AR36" s="15">
        <v>12.907743998704611</v>
      </c>
      <c r="AS36" s="32">
        <v>93.2130928040241</v>
      </c>
      <c r="AT36" s="32">
        <v>26.929185281937869</v>
      </c>
      <c r="AU36" s="32">
        <v>87.323243347329011</v>
      </c>
    </row>
    <row r="37" spans="1:47">
      <c r="A37" s="11" t="s">
        <v>197</v>
      </c>
      <c r="B37" s="11" t="s">
        <v>3</v>
      </c>
      <c r="C37" s="32">
        <v>99.636133217719774</v>
      </c>
      <c r="D37" s="32">
        <v>33.422347153900212</v>
      </c>
      <c r="E37" s="32">
        <v>98.819407484713835</v>
      </c>
      <c r="F37" s="32">
        <v>99.636133217719774</v>
      </c>
      <c r="G37" s="32">
        <v>33.422347153900212</v>
      </c>
      <c r="H37" s="32">
        <v>98.819407484713835</v>
      </c>
      <c r="I37" s="15">
        <v>100</v>
      </c>
      <c r="J37" s="15" t="s">
        <v>258</v>
      </c>
      <c r="K37" s="15">
        <v>100</v>
      </c>
      <c r="L37" s="32" t="s">
        <v>258</v>
      </c>
      <c r="M37" s="32" t="s">
        <v>258</v>
      </c>
      <c r="N37" s="32" t="s">
        <v>258</v>
      </c>
      <c r="O37" s="32">
        <v>99.636071893795489</v>
      </c>
      <c r="P37" s="32">
        <v>33.422347153900212</v>
      </c>
      <c r="Q37" s="32">
        <v>98.819210969374041</v>
      </c>
      <c r="R37" s="32">
        <v>99.636042426295262</v>
      </c>
      <c r="S37" s="32">
        <v>33.421260881034023</v>
      </c>
      <c r="T37" s="32">
        <v>98.812822825284911</v>
      </c>
      <c r="U37" s="32">
        <v>99.63610494480119</v>
      </c>
      <c r="V37" s="32">
        <v>33.423586040914557</v>
      </c>
      <c r="W37" s="32">
        <v>98.826377442900863</v>
      </c>
      <c r="X37" s="15" t="s">
        <v>258</v>
      </c>
      <c r="Y37" s="15" t="s">
        <v>258</v>
      </c>
      <c r="Z37" s="15" t="s">
        <v>258</v>
      </c>
      <c r="AA37" s="15" t="s">
        <v>258</v>
      </c>
      <c r="AB37" s="15" t="s">
        <v>258</v>
      </c>
      <c r="AC37" s="15" t="s">
        <v>258</v>
      </c>
      <c r="AD37" s="15" t="s">
        <v>258</v>
      </c>
      <c r="AE37" s="15" t="s">
        <v>258</v>
      </c>
      <c r="AF37" s="15" t="s">
        <v>258</v>
      </c>
      <c r="AG37" s="15" t="s">
        <v>258</v>
      </c>
      <c r="AH37" s="15" t="s">
        <v>258</v>
      </c>
      <c r="AI37" s="15" t="s">
        <v>258</v>
      </c>
      <c r="AJ37" s="15" t="s">
        <v>258</v>
      </c>
      <c r="AK37" s="15" t="s">
        <v>258</v>
      </c>
      <c r="AL37" s="15" t="s">
        <v>258</v>
      </c>
      <c r="AM37" s="32">
        <v>99.507434378222854</v>
      </c>
      <c r="AN37" s="32">
        <v>35.699737066251899</v>
      </c>
      <c r="AO37" s="32">
        <v>98.529273118846291</v>
      </c>
      <c r="AP37" s="15" t="s">
        <v>258</v>
      </c>
      <c r="AQ37" s="15" t="s">
        <v>258</v>
      </c>
      <c r="AR37" s="15" t="s">
        <v>258</v>
      </c>
      <c r="AS37" s="32">
        <v>94.925742447712963</v>
      </c>
      <c r="AT37" s="32">
        <v>31.457061938527698</v>
      </c>
      <c r="AU37" s="32">
        <v>86.794589033646488</v>
      </c>
    </row>
    <row r="38" spans="1:47">
      <c r="A38" s="11" t="s">
        <v>198</v>
      </c>
      <c r="B38" s="11" t="s">
        <v>4</v>
      </c>
      <c r="C38" s="32">
        <v>99.830356119426398</v>
      </c>
      <c r="D38" s="32">
        <v>35.497237569060772</v>
      </c>
      <c r="E38" s="32">
        <v>99.49492221586074</v>
      </c>
      <c r="F38" s="32">
        <v>99.830356119426398</v>
      </c>
      <c r="G38" s="32">
        <v>35.497237569060772</v>
      </c>
      <c r="H38" s="32">
        <v>99.49492221586074</v>
      </c>
      <c r="I38" s="15" t="s">
        <v>258</v>
      </c>
      <c r="J38" s="15" t="s">
        <v>258</v>
      </c>
      <c r="K38" s="15" t="s">
        <v>258</v>
      </c>
      <c r="L38" s="32" t="s">
        <v>258</v>
      </c>
      <c r="M38" s="32" t="s">
        <v>258</v>
      </c>
      <c r="N38" s="32" t="s">
        <v>258</v>
      </c>
      <c r="O38" s="32">
        <v>99.830356119426398</v>
      </c>
      <c r="P38" s="32">
        <v>35.497237569060772</v>
      </c>
      <c r="Q38" s="32">
        <v>99.49492221586074</v>
      </c>
      <c r="R38" s="32">
        <v>99.830324403580775</v>
      </c>
      <c r="S38" s="32">
        <v>35.494106980961014</v>
      </c>
      <c r="T38" s="32">
        <v>99.49480980310112</v>
      </c>
      <c r="U38" s="32">
        <v>99.830388831153556</v>
      </c>
      <c r="V38" s="32">
        <v>35.500467726847525</v>
      </c>
      <c r="W38" s="32">
        <v>99.495038158632639</v>
      </c>
      <c r="X38" s="15" t="s">
        <v>258</v>
      </c>
      <c r="Y38" s="15" t="s">
        <v>258</v>
      </c>
      <c r="Z38" s="15" t="s">
        <v>258</v>
      </c>
      <c r="AA38" s="15" t="s">
        <v>258</v>
      </c>
      <c r="AB38" s="15" t="s">
        <v>258</v>
      </c>
      <c r="AC38" s="15" t="s">
        <v>258</v>
      </c>
      <c r="AD38" s="15" t="s">
        <v>258</v>
      </c>
      <c r="AE38" s="15" t="s">
        <v>258</v>
      </c>
      <c r="AF38" s="15" t="s">
        <v>258</v>
      </c>
      <c r="AG38" s="15" t="s">
        <v>258</v>
      </c>
      <c r="AH38" s="15" t="s">
        <v>258</v>
      </c>
      <c r="AI38" s="15" t="s">
        <v>258</v>
      </c>
      <c r="AJ38" s="15" t="s">
        <v>258</v>
      </c>
      <c r="AK38" s="15" t="s">
        <v>258</v>
      </c>
      <c r="AL38" s="15" t="s">
        <v>258</v>
      </c>
      <c r="AM38" s="32">
        <v>99.751671187395317</v>
      </c>
      <c r="AN38" s="32">
        <v>44.266392447548455</v>
      </c>
      <c r="AO38" s="32">
        <v>99.370918890848273</v>
      </c>
      <c r="AP38" s="15" t="s">
        <v>258</v>
      </c>
      <c r="AQ38" s="15" t="s">
        <v>258</v>
      </c>
      <c r="AR38" s="15" t="s">
        <v>258</v>
      </c>
      <c r="AS38" s="32">
        <v>96.350780228532727</v>
      </c>
      <c r="AT38" s="32">
        <v>33.85929593557865</v>
      </c>
      <c r="AU38" s="32">
        <v>91.314512229040488</v>
      </c>
    </row>
    <row r="39" spans="1:47">
      <c r="A39" s="11" t="s">
        <v>199</v>
      </c>
      <c r="B39" s="11" t="s">
        <v>27</v>
      </c>
      <c r="C39" s="32">
        <v>98.856063942281068</v>
      </c>
      <c r="D39" s="32">
        <v>6.4768924471555049</v>
      </c>
      <c r="E39" s="32">
        <v>93.442297380493713</v>
      </c>
      <c r="F39" s="32">
        <v>98.856063942281068</v>
      </c>
      <c r="G39" s="32">
        <v>6.4768924471555049</v>
      </c>
      <c r="H39" s="32">
        <v>93.442297380493713</v>
      </c>
      <c r="I39" s="15" t="s">
        <v>258</v>
      </c>
      <c r="J39" s="15" t="s">
        <v>258</v>
      </c>
      <c r="K39" s="15" t="s">
        <v>258</v>
      </c>
      <c r="L39" s="32" t="s">
        <v>258</v>
      </c>
      <c r="M39" s="32" t="s">
        <v>258</v>
      </c>
      <c r="N39" s="32" t="s">
        <v>258</v>
      </c>
      <c r="O39" s="32">
        <v>98.856063942281068</v>
      </c>
      <c r="P39" s="32">
        <v>6.4768924471555049</v>
      </c>
      <c r="Q39" s="32">
        <v>93.442297380493713</v>
      </c>
      <c r="R39" s="32">
        <v>98.856083715480494</v>
      </c>
      <c r="S39" s="32">
        <v>6.477352734099977</v>
      </c>
      <c r="T39" s="32">
        <v>93.25385341600763</v>
      </c>
      <c r="U39" s="32">
        <v>98.856042336918435</v>
      </c>
      <c r="V39" s="32">
        <v>6.4763488543976342</v>
      </c>
      <c r="W39" s="32">
        <v>93.649140530210332</v>
      </c>
      <c r="X39" s="15" t="s">
        <v>258</v>
      </c>
      <c r="Y39" s="15" t="s">
        <v>258</v>
      </c>
      <c r="Z39" s="15" t="s">
        <v>258</v>
      </c>
      <c r="AA39" s="15" t="s">
        <v>258</v>
      </c>
      <c r="AB39" s="15" t="s">
        <v>258</v>
      </c>
      <c r="AC39" s="15" t="s">
        <v>258</v>
      </c>
      <c r="AD39" s="15" t="s">
        <v>258</v>
      </c>
      <c r="AE39" s="15" t="s">
        <v>258</v>
      </c>
      <c r="AF39" s="15" t="s">
        <v>258</v>
      </c>
      <c r="AG39" s="15" t="s">
        <v>258</v>
      </c>
      <c r="AH39" s="15" t="s">
        <v>258</v>
      </c>
      <c r="AI39" s="15" t="s">
        <v>258</v>
      </c>
      <c r="AJ39" s="15" t="s">
        <v>258</v>
      </c>
      <c r="AK39" s="15" t="s">
        <v>258</v>
      </c>
      <c r="AL39" s="15" t="s">
        <v>258</v>
      </c>
      <c r="AM39" s="32">
        <v>99.170665393920444</v>
      </c>
      <c r="AN39" s="32">
        <v>14.29525795489651</v>
      </c>
      <c r="AO39" s="32">
        <v>96.374998187053805</v>
      </c>
      <c r="AP39" s="15" t="s">
        <v>258</v>
      </c>
      <c r="AQ39" s="15" t="s">
        <v>258</v>
      </c>
      <c r="AR39" s="15" t="s">
        <v>258</v>
      </c>
      <c r="AS39" s="32">
        <v>94.970787987889693</v>
      </c>
      <c r="AT39" s="32">
        <v>15.802000473839433</v>
      </c>
      <c r="AU39" s="32">
        <v>76.678728482054822</v>
      </c>
    </row>
    <row r="40" spans="1:47">
      <c r="A40" s="11" t="s">
        <v>200</v>
      </c>
      <c r="B40" s="11" t="s">
        <v>26</v>
      </c>
      <c r="C40" s="32">
        <v>98.958756154810018</v>
      </c>
      <c r="D40" s="32">
        <v>30.509596293845139</v>
      </c>
      <c r="E40" s="32">
        <v>96.934399076160489</v>
      </c>
      <c r="F40" s="32">
        <v>98.958756154810018</v>
      </c>
      <c r="G40" s="32">
        <v>30.509596293845139</v>
      </c>
      <c r="H40" s="32">
        <v>96.934399076160489</v>
      </c>
      <c r="I40" s="15" t="s">
        <v>258</v>
      </c>
      <c r="J40" s="15" t="s">
        <v>258</v>
      </c>
      <c r="K40" s="15" t="s">
        <v>258</v>
      </c>
      <c r="L40" s="32" t="s">
        <v>258</v>
      </c>
      <c r="M40" s="32" t="s">
        <v>258</v>
      </c>
      <c r="N40" s="32" t="s">
        <v>258</v>
      </c>
      <c r="O40" s="32">
        <v>98.958756154810018</v>
      </c>
      <c r="P40" s="32">
        <v>30.509596293845139</v>
      </c>
      <c r="Q40" s="32">
        <v>96.934399076160489</v>
      </c>
      <c r="R40" s="32">
        <v>98.958866605827239</v>
      </c>
      <c r="S40" s="32">
        <v>30.514974433893354</v>
      </c>
      <c r="T40" s="32">
        <v>96.934940383618454</v>
      </c>
      <c r="U40" s="32">
        <v>98.958664656829527</v>
      </c>
      <c r="V40" s="32">
        <v>30.505142165759224</v>
      </c>
      <c r="W40" s="32">
        <v>96.933950658704063</v>
      </c>
      <c r="X40" s="15" t="s">
        <v>258</v>
      </c>
      <c r="Y40" s="15" t="s">
        <v>258</v>
      </c>
      <c r="Z40" s="15" t="s">
        <v>258</v>
      </c>
      <c r="AA40" s="15" t="s">
        <v>258</v>
      </c>
      <c r="AB40" s="15" t="s">
        <v>258</v>
      </c>
      <c r="AC40" s="15" t="s">
        <v>258</v>
      </c>
      <c r="AD40" s="15" t="s">
        <v>258</v>
      </c>
      <c r="AE40" s="15" t="s">
        <v>258</v>
      </c>
      <c r="AF40" s="15" t="s">
        <v>258</v>
      </c>
      <c r="AG40" s="15" t="s">
        <v>258</v>
      </c>
      <c r="AH40" s="15" t="s">
        <v>258</v>
      </c>
      <c r="AI40" s="15" t="s">
        <v>258</v>
      </c>
      <c r="AJ40" s="15" t="s">
        <v>258</v>
      </c>
      <c r="AK40" s="15" t="s">
        <v>258</v>
      </c>
      <c r="AL40" s="15" t="s">
        <v>258</v>
      </c>
      <c r="AM40" s="32">
        <v>99.01172240636339</v>
      </c>
      <c r="AN40" s="32">
        <v>31.300666185087085</v>
      </c>
      <c r="AO40" s="32">
        <v>97.220125456452436</v>
      </c>
      <c r="AP40" s="15" t="s">
        <v>258</v>
      </c>
      <c r="AQ40" s="15" t="s">
        <v>258</v>
      </c>
      <c r="AR40" s="15" t="s">
        <v>258</v>
      </c>
      <c r="AS40" s="32">
        <v>94.106957012392627</v>
      </c>
      <c r="AT40" s="32">
        <v>23.660488174870693</v>
      </c>
      <c r="AU40" s="32">
        <v>76.427829893918513</v>
      </c>
    </row>
    <row r="41" spans="1:47">
      <c r="A41" s="11"/>
      <c r="B41" s="11"/>
      <c r="C41" s="32"/>
      <c r="D41" s="32"/>
      <c r="E41" s="32"/>
      <c r="F41" s="32"/>
      <c r="G41" s="32"/>
      <c r="H41" s="32"/>
      <c r="I41" s="15"/>
      <c r="J41" s="15"/>
      <c r="K41" s="1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32"/>
      <c r="AN41" s="32"/>
      <c r="AO41" s="32"/>
      <c r="AP41" s="15"/>
      <c r="AQ41" s="15"/>
      <c r="AR41" s="15"/>
      <c r="AS41" s="32"/>
      <c r="AT41" s="32"/>
      <c r="AU41" s="32"/>
    </row>
    <row r="42" spans="1:47">
      <c r="A42" s="11"/>
      <c r="B42" s="11" t="s">
        <v>136</v>
      </c>
      <c r="C42" s="32">
        <v>99.626529617571833</v>
      </c>
      <c r="D42" s="32">
        <v>35.307651213865974</v>
      </c>
      <c r="E42" s="32">
        <v>98.897306661624924</v>
      </c>
      <c r="F42" s="32">
        <v>99.626285199329459</v>
      </c>
      <c r="G42" s="32">
        <v>35.307651213865974</v>
      </c>
      <c r="H42" s="32">
        <v>98.89659318953602</v>
      </c>
      <c r="I42" s="15">
        <v>100</v>
      </c>
      <c r="J42" s="15">
        <v>100</v>
      </c>
      <c r="K42" s="15">
        <v>100</v>
      </c>
      <c r="L42" s="32">
        <v>99.839742932015611</v>
      </c>
      <c r="M42" s="32">
        <v>71.053685006449314</v>
      </c>
      <c r="N42" s="32">
        <v>99.756974094075318</v>
      </c>
      <c r="O42" s="32">
        <v>99.599917115690829</v>
      </c>
      <c r="P42" s="32">
        <v>33.922810049003068</v>
      </c>
      <c r="Q42" s="32">
        <v>98.792241856607745</v>
      </c>
      <c r="R42" s="32">
        <v>99.661849453101098</v>
      </c>
      <c r="S42" s="32">
        <v>33.907001236320347</v>
      </c>
      <c r="T42" s="32">
        <v>98.845716243042531</v>
      </c>
      <c r="U42" s="32">
        <v>99.52978672326104</v>
      </c>
      <c r="V42" s="32">
        <v>33.941073936630275</v>
      </c>
      <c r="W42" s="32">
        <v>98.731674085474097</v>
      </c>
      <c r="X42" s="15" t="s">
        <v>258</v>
      </c>
      <c r="Y42" s="15" t="s">
        <v>258</v>
      </c>
      <c r="Z42" s="15" t="s">
        <v>258</v>
      </c>
      <c r="AA42" s="15" t="s">
        <v>258</v>
      </c>
      <c r="AB42" s="15" t="s">
        <v>258</v>
      </c>
      <c r="AC42" s="15" t="s">
        <v>258</v>
      </c>
      <c r="AD42" s="15" t="s">
        <v>258</v>
      </c>
      <c r="AE42" s="15" t="s">
        <v>258</v>
      </c>
      <c r="AF42" s="15" t="s">
        <v>258</v>
      </c>
      <c r="AG42" s="15">
        <v>100</v>
      </c>
      <c r="AH42" s="15" t="s">
        <v>258</v>
      </c>
      <c r="AI42" s="15">
        <v>100</v>
      </c>
      <c r="AJ42" s="15" t="s">
        <v>258</v>
      </c>
      <c r="AK42" s="15" t="s">
        <v>258</v>
      </c>
      <c r="AL42" s="15" t="s">
        <v>258</v>
      </c>
      <c r="AM42" s="32">
        <v>99.460183021255801</v>
      </c>
      <c r="AN42" s="32">
        <v>37.542329690792137</v>
      </c>
      <c r="AO42" s="32">
        <v>98.655875700837541</v>
      </c>
      <c r="AP42" s="15">
        <v>92.910483251527225</v>
      </c>
      <c r="AQ42" s="15">
        <v>22.483360780794655</v>
      </c>
      <c r="AR42" s="15">
        <v>64.581645696774629</v>
      </c>
      <c r="AS42" s="32">
        <v>94.006210561666592</v>
      </c>
      <c r="AT42" s="32">
        <v>21.170502735348165</v>
      </c>
      <c r="AU42" s="32">
        <v>80.47911076733044</v>
      </c>
    </row>
    <row r="43" spans="1:47">
      <c r="A43" s="11"/>
      <c r="B43" s="11"/>
      <c r="C43" s="32"/>
      <c r="D43" s="32"/>
      <c r="E43" s="32"/>
      <c r="F43" s="32"/>
      <c r="G43" s="32"/>
      <c r="H43" s="32"/>
      <c r="I43" s="15"/>
      <c r="J43" s="15"/>
      <c r="K43" s="1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32"/>
      <c r="AN43" s="32"/>
      <c r="AO43" s="32"/>
      <c r="AP43" s="15"/>
      <c r="AQ43" s="15"/>
      <c r="AR43" s="15"/>
      <c r="AS43" s="32"/>
      <c r="AT43" s="32"/>
      <c r="AU43" s="32"/>
    </row>
    <row r="44" spans="1:47">
      <c r="A44" s="11" t="s">
        <v>201</v>
      </c>
      <c r="B44" s="11" t="s">
        <v>14</v>
      </c>
      <c r="C44" s="32">
        <v>99.962825374117742</v>
      </c>
      <c r="D44" s="32">
        <v>14.317425083240842</v>
      </c>
      <c r="E44" s="32">
        <v>99.765444351224701</v>
      </c>
      <c r="F44" s="32">
        <v>99.962825374117742</v>
      </c>
      <c r="G44" s="32">
        <v>14.317425083240842</v>
      </c>
      <c r="H44" s="32">
        <v>99.765444351224701</v>
      </c>
      <c r="I44" s="15" t="s">
        <v>258</v>
      </c>
      <c r="J44" s="15" t="s">
        <v>258</v>
      </c>
      <c r="K44" s="15" t="s">
        <v>258</v>
      </c>
      <c r="L44" s="32" t="s">
        <v>258</v>
      </c>
      <c r="M44" s="32" t="s">
        <v>258</v>
      </c>
      <c r="N44" s="32" t="s">
        <v>258</v>
      </c>
      <c r="O44" s="32">
        <v>99.962825374117742</v>
      </c>
      <c r="P44" s="32">
        <v>14.317425083240842</v>
      </c>
      <c r="Q44" s="32">
        <v>99.765444351224701</v>
      </c>
      <c r="R44" s="32">
        <v>99.962316291923131</v>
      </c>
      <c r="S44" s="32">
        <v>14.218009478672986</v>
      </c>
      <c r="T44" s="32">
        <v>99.765154611088406</v>
      </c>
      <c r="U44" s="32">
        <v>99.963275798751368</v>
      </c>
      <c r="V44" s="32">
        <v>14.40501043841336</v>
      </c>
      <c r="W44" s="32">
        <v>99.765700704344169</v>
      </c>
      <c r="X44" s="15" t="s">
        <v>258</v>
      </c>
      <c r="Y44" s="15" t="s">
        <v>258</v>
      </c>
      <c r="Z44" s="15" t="s">
        <v>258</v>
      </c>
      <c r="AA44" s="15" t="s">
        <v>258</v>
      </c>
      <c r="AB44" s="15" t="s">
        <v>258</v>
      </c>
      <c r="AC44" s="15" t="s">
        <v>258</v>
      </c>
      <c r="AD44" s="15" t="s">
        <v>258</v>
      </c>
      <c r="AE44" s="15" t="s">
        <v>258</v>
      </c>
      <c r="AF44" s="15" t="s">
        <v>258</v>
      </c>
      <c r="AG44" s="15" t="s">
        <v>258</v>
      </c>
      <c r="AH44" s="15" t="s">
        <v>258</v>
      </c>
      <c r="AI44" s="15" t="s">
        <v>258</v>
      </c>
      <c r="AJ44" s="15" t="s">
        <v>258</v>
      </c>
      <c r="AK44" s="15" t="s">
        <v>258</v>
      </c>
      <c r="AL44" s="15" t="s">
        <v>258</v>
      </c>
      <c r="AM44" s="32">
        <v>99.991587663707946</v>
      </c>
      <c r="AN44" s="32">
        <v>19.677910243480767</v>
      </c>
      <c r="AO44" s="32">
        <v>96.500400323860148</v>
      </c>
      <c r="AP44" s="15" t="s">
        <v>258</v>
      </c>
      <c r="AQ44" s="15" t="s">
        <v>258</v>
      </c>
      <c r="AR44" s="15" t="s">
        <v>258</v>
      </c>
      <c r="AS44" s="32">
        <v>96.916672624863949</v>
      </c>
      <c r="AT44" s="32">
        <v>23.449090662586432</v>
      </c>
      <c r="AU44" s="32">
        <v>91.346752499207057</v>
      </c>
    </row>
    <row r="45" spans="1:47">
      <c r="A45" s="11" t="s">
        <v>202</v>
      </c>
      <c r="B45" s="11" t="s">
        <v>15</v>
      </c>
      <c r="C45" s="32" t="s">
        <v>258</v>
      </c>
      <c r="D45" s="32" t="s">
        <v>258</v>
      </c>
      <c r="E45" s="32" t="s">
        <v>258</v>
      </c>
      <c r="F45" s="32" t="s">
        <v>258</v>
      </c>
      <c r="G45" s="32" t="s">
        <v>258</v>
      </c>
      <c r="H45" s="32" t="s">
        <v>258</v>
      </c>
      <c r="I45" s="15" t="s">
        <v>258</v>
      </c>
      <c r="J45" s="15" t="s">
        <v>258</v>
      </c>
      <c r="K45" s="15" t="s">
        <v>258</v>
      </c>
      <c r="L45" s="32" t="s">
        <v>258</v>
      </c>
      <c r="M45" s="32" t="s">
        <v>258</v>
      </c>
      <c r="N45" s="32" t="s">
        <v>258</v>
      </c>
      <c r="O45" s="32" t="s">
        <v>258</v>
      </c>
      <c r="P45" s="32" t="s">
        <v>258</v>
      </c>
      <c r="Q45" s="32" t="s">
        <v>258</v>
      </c>
      <c r="R45" s="32" t="s">
        <v>258</v>
      </c>
      <c r="S45" s="32" t="s">
        <v>258</v>
      </c>
      <c r="T45" s="32" t="s">
        <v>258</v>
      </c>
      <c r="U45" s="32" t="s">
        <v>258</v>
      </c>
      <c r="V45" s="32" t="s">
        <v>258</v>
      </c>
      <c r="W45" s="32" t="s">
        <v>258</v>
      </c>
      <c r="X45" s="15" t="s">
        <v>258</v>
      </c>
      <c r="Y45" s="15" t="s">
        <v>258</v>
      </c>
      <c r="Z45" s="15" t="s">
        <v>258</v>
      </c>
      <c r="AA45" s="15" t="s">
        <v>258</v>
      </c>
      <c r="AB45" s="15" t="s">
        <v>258</v>
      </c>
      <c r="AC45" s="15" t="s">
        <v>258</v>
      </c>
      <c r="AD45" s="15" t="s">
        <v>258</v>
      </c>
      <c r="AE45" s="15" t="s">
        <v>258</v>
      </c>
      <c r="AF45" s="15" t="s">
        <v>258</v>
      </c>
      <c r="AG45" s="15" t="s">
        <v>258</v>
      </c>
      <c r="AH45" s="15" t="s">
        <v>258</v>
      </c>
      <c r="AI45" s="15" t="s">
        <v>258</v>
      </c>
      <c r="AJ45" s="15" t="s">
        <v>258</v>
      </c>
      <c r="AK45" s="15" t="s">
        <v>258</v>
      </c>
      <c r="AL45" s="15" t="s">
        <v>258</v>
      </c>
      <c r="AM45" s="32">
        <v>99.352305906026245</v>
      </c>
      <c r="AN45" s="32">
        <v>25.345013213272001</v>
      </c>
      <c r="AO45" s="32">
        <v>97.621764087286707</v>
      </c>
      <c r="AP45" s="15">
        <v>100</v>
      </c>
      <c r="AQ45" s="15">
        <v>16.294504403920111</v>
      </c>
      <c r="AR45" s="15">
        <v>16.310077519379846</v>
      </c>
      <c r="AS45" s="32">
        <v>97.502268476509684</v>
      </c>
      <c r="AT45" s="32">
        <v>37.865900806362532</v>
      </c>
      <c r="AU45" s="32">
        <v>94.646569188372425</v>
      </c>
    </row>
    <row r="46" spans="1:47">
      <c r="A46" s="11" t="s">
        <v>203</v>
      </c>
      <c r="B46" s="11" t="s">
        <v>17</v>
      </c>
      <c r="C46" s="32">
        <v>100</v>
      </c>
      <c r="D46" s="32" t="s">
        <v>258</v>
      </c>
      <c r="E46" s="32">
        <v>100</v>
      </c>
      <c r="F46" s="32">
        <v>100</v>
      </c>
      <c r="G46" s="32" t="s">
        <v>258</v>
      </c>
      <c r="H46" s="32">
        <v>100</v>
      </c>
      <c r="I46" s="15">
        <v>100</v>
      </c>
      <c r="J46" s="15" t="s">
        <v>258</v>
      </c>
      <c r="K46" s="15">
        <v>100</v>
      </c>
      <c r="L46" s="32" t="s">
        <v>258</v>
      </c>
      <c r="M46" s="32" t="s">
        <v>258</v>
      </c>
      <c r="N46" s="32" t="s">
        <v>258</v>
      </c>
      <c r="O46" s="32" t="s">
        <v>258</v>
      </c>
      <c r="P46" s="32" t="s">
        <v>258</v>
      </c>
      <c r="Q46" s="32" t="s">
        <v>258</v>
      </c>
      <c r="R46" s="32" t="s">
        <v>258</v>
      </c>
      <c r="S46" s="32" t="s">
        <v>258</v>
      </c>
      <c r="T46" s="32" t="s">
        <v>258</v>
      </c>
      <c r="U46" s="32" t="s">
        <v>258</v>
      </c>
      <c r="V46" s="32" t="s">
        <v>258</v>
      </c>
      <c r="W46" s="32" t="s">
        <v>258</v>
      </c>
      <c r="X46" s="15" t="s">
        <v>258</v>
      </c>
      <c r="Y46" s="15" t="s">
        <v>258</v>
      </c>
      <c r="Z46" s="15" t="s">
        <v>258</v>
      </c>
      <c r="AA46" s="15" t="s">
        <v>258</v>
      </c>
      <c r="AB46" s="15" t="s">
        <v>258</v>
      </c>
      <c r="AC46" s="15" t="s">
        <v>258</v>
      </c>
      <c r="AD46" s="15" t="s">
        <v>258</v>
      </c>
      <c r="AE46" s="15" t="s">
        <v>258</v>
      </c>
      <c r="AF46" s="15" t="s">
        <v>258</v>
      </c>
      <c r="AG46" s="15" t="s">
        <v>258</v>
      </c>
      <c r="AH46" s="15" t="s">
        <v>258</v>
      </c>
      <c r="AI46" s="15" t="s">
        <v>258</v>
      </c>
      <c r="AJ46" s="15" t="s">
        <v>258</v>
      </c>
      <c r="AK46" s="15" t="s">
        <v>258</v>
      </c>
      <c r="AL46" s="15" t="s">
        <v>258</v>
      </c>
      <c r="AM46" s="32">
        <v>99.125729763723101</v>
      </c>
      <c r="AN46" s="32">
        <v>21.015837253992444</v>
      </c>
      <c r="AO46" s="32">
        <v>96.995416537739828</v>
      </c>
      <c r="AP46" s="15">
        <v>94.043597060327883</v>
      </c>
      <c r="AQ46" s="15">
        <v>16.548810123256782</v>
      </c>
      <c r="AR46" s="15">
        <v>75.822459012174093</v>
      </c>
      <c r="AS46" s="32" t="s">
        <v>258</v>
      </c>
      <c r="AT46" s="32" t="s">
        <v>258</v>
      </c>
      <c r="AU46" s="32" t="s">
        <v>258</v>
      </c>
    </row>
    <row r="47" spans="1:47">
      <c r="A47" s="11" t="s">
        <v>204</v>
      </c>
      <c r="B47" s="11" t="s">
        <v>42</v>
      </c>
      <c r="C47" s="32">
        <v>99.169759632378927</v>
      </c>
      <c r="D47" s="32">
        <v>30.37771229574069</v>
      </c>
      <c r="E47" s="32">
        <v>98.05349202140377</v>
      </c>
      <c r="F47" s="32">
        <v>99.169759632378927</v>
      </c>
      <c r="G47" s="32">
        <v>30.37771229574069</v>
      </c>
      <c r="H47" s="32">
        <v>98.05349202140377</v>
      </c>
      <c r="I47" s="15" t="s">
        <v>258</v>
      </c>
      <c r="J47" s="15" t="s">
        <v>258</v>
      </c>
      <c r="K47" s="15" t="s">
        <v>258</v>
      </c>
      <c r="L47" s="32" t="s">
        <v>258</v>
      </c>
      <c r="M47" s="32" t="s">
        <v>258</v>
      </c>
      <c r="N47" s="32" t="s">
        <v>258</v>
      </c>
      <c r="O47" s="32">
        <v>99.169759632378927</v>
      </c>
      <c r="P47" s="32">
        <v>30.37771229574069</v>
      </c>
      <c r="Q47" s="32">
        <v>98.05349202140377</v>
      </c>
      <c r="R47" s="32">
        <v>99.169765378042783</v>
      </c>
      <c r="S47" s="32">
        <v>30.369052912405515</v>
      </c>
      <c r="T47" s="32">
        <v>98.053334872579285</v>
      </c>
      <c r="U47" s="32">
        <v>99.169750925277583</v>
      </c>
      <c r="V47" s="32">
        <v>30.390835579514825</v>
      </c>
      <c r="W47" s="32">
        <v>98.053730168275806</v>
      </c>
      <c r="X47" s="15" t="s">
        <v>258</v>
      </c>
      <c r="Y47" s="15" t="s">
        <v>258</v>
      </c>
      <c r="Z47" s="15" t="s">
        <v>258</v>
      </c>
      <c r="AA47" s="15" t="s">
        <v>258</v>
      </c>
      <c r="AB47" s="15" t="s">
        <v>258</v>
      </c>
      <c r="AC47" s="15" t="s">
        <v>258</v>
      </c>
      <c r="AD47" s="15" t="s">
        <v>258</v>
      </c>
      <c r="AE47" s="15" t="s">
        <v>258</v>
      </c>
      <c r="AF47" s="15" t="s">
        <v>258</v>
      </c>
      <c r="AG47" s="15" t="s">
        <v>258</v>
      </c>
      <c r="AH47" s="15" t="s">
        <v>258</v>
      </c>
      <c r="AI47" s="15" t="s">
        <v>258</v>
      </c>
      <c r="AJ47" s="15" t="s">
        <v>258</v>
      </c>
      <c r="AK47" s="15" t="s">
        <v>258</v>
      </c>
      <c r="AL47" s="15" t="s">
        <v>258</v>
      </c>
      <c r="AM47" s="32">
        <v>99.063097475074187</v>
      </c>
      <c r="AN47" s="32">
        <v>33.368754075397874</v>
      </c>
      <c r="AO47" s="32">
        <v>97.966580772546806</v>
      </c>
      <c r="AP47" s="15" t="s">
        <v>258</v>
      </c>
      <c r="AQ47" s="15" t="s">
        <v>258</v>
      </c>
      <c r="AR47" s="15" t="s">
        <v>258</v>
      </c>
      <c r="AS47" s="32">
        <v>93.219675117655981</v>
      </c>
      <c r="AT47" s="32">
        <v>42.369977072523227</v>
      </c>
      <c r="AU47" s="32">
        <v>87.537252046334117</v>
      </c>
    </row>
    <row r="48" spans="1:47">
      <c r="A48" s="11" t="s">
        <v>205</v>
      </c>
      <c r="B48" s="11" t="s">
        <v>2</v>
      </c>
      <c r="C48" s="32" t="s">
        <v>258</v>
      </c>
      <c r="D48" s="32" t="s">
        <v>258</v>
      </c>
      <c r="E48" s="32" t="s">
        <v>258</v>
      </c>
      <c r="F48" s="32" t="s">
        <v>258</v>
      </c>
      <c r="G48" s="32" t="s">
        <v>258</v>
      </c>
      <c r="H48" s="32" t="s">
        <v>258</v>
      </c>
      <c r="I48" s="15" t="s">
        <v>258</v>
      </c>
      <c r="J48" s="15" t="s">
        <v>258</v>
      </c>
      <c r="K48" s="15" t="s">
        <v>258</v>
      </c>
      <c r="L48" s="32" t="s">
        <v>258</v>
      </c>
      <c r="M48" s="32" t="s">
        <v>258</v>
      </c>
      <c r="N48" s="32" t="s">
        <v>258</v>
      </c>
      <c r="O48" s="32" t="s">
        <v>258</v>
      </c>
      <c r="P48" s="32" t="s">
        <v>258</v>
      </c>
      <c r="Q48" s="32" t="s">
        <v>258</v>
      </c>
      <c r="R48" s="32" t="s">
        <v>258</v>
      </c>
      <c r="S48" s="32" t="s">
        <v>258</v>
      </c>
      <c r="T48" s="32" t="s">
        <v>258</v>
      </c>
      <c r="U48" s="32" t="s">
        <v>258</v>
      </c>
      <c r="V48" s="32" t="s">
        <v>258</v>
      </c>
      <c r="W48" s="32" t="s">
        <v>258</v>
      </c>
      <c r="X48" s="15" t="s">
        <v>258</v>
      </c>
      <c r="Y48" s="15" t="s">
        <v>258</v>
      </c>
      <c r="Z48" s="15" t="s">
        <v>258</v>
      </c>
      <c r="AA48" s="15" t="s">
        <v>258</v>
      </c>
      <c r="AB48" s="15" t="s">
        <v>258</v>
      </c>
      <c r="AC48" s="15" t="s">
        <v>258</v>
      </c>
      <c r="AD48" s="15" t="s">
        <v>258</v>
      </c>
      <c r="AE48" s="15" t="s">
        <v>258</v>
      </c>
      <c r="AF48" s="15" t="s">
        <v>258</v>
      </c>
      <c r="AG48" s="15" t="s">
        <v>258</v>
      </c>
      <c r="AH48" s="15" t="s">
        <v>258</v>
      </c>
      <c r="AI48" s="15" t="s">
        <v>258</v>
      </c>
      <c r="AJ48" s="15" t="s">
        <v>258</v>
      </c>
      <c r="AK48" s="15" t="s">
        <v>258</v>
      </c>
      <c r="AL48" s="15" t="s">
        <v>258</v>
      </c>
      <c r="AM48" s="32">
        <v>99.435402838906896</v>
      </c>
      <c r="AN48" s="32">
        <v>39.076813177577947</v>
      </c>
      <c r="AO48" s="32">
        <v>98.767894210308498</v>
      </c>
      <c r="AP48" s="15" t="s">
        <v>258</v>
      </c>
      <c r="AQ48" s="15" t="s">
        <v>258</v>
      </c>
      <c r="AR48" s="15" t="s">
        <v>258</v>
      </c>
      <c r="AS48" s="32">
        <v>95.952563003864128</v>
      </c>
      <c r="AT48" s="32">
        <v>19.257270565722486</v>
      </c>
      <c r="AU48" s="32">
        <v>86.313931492934287</v>
      </c>
    </row>
    <row r="49" spans="1:47">
      <c r="A49" s="11" t="s">
        <v>206</v>
      </c>
      <c r="B49" s="11" t="s">
        <v>19</v>
      </c>
      <c r="C49" s="32" t="s">
        <v>258</v>
      </c>
      <c r="D49" s="32" t="s">
        <v>258</v>
      </c>
      <c r="E49" s="32" t="s">
        <v>258</v>
      </c>
      <c r="F49" s="32" t="s">
        <v>258</v>
      </c>
      <c r="G49" s="32" t="s">
        <v>258</v>
      </c>
      <c r="H49" s="32" t="s">
        <v>258</v>
      </c>
      <c r="I49" s="15" t="s">
        <v>258</v>
      </c>
      <c r="J49" s="15" t="s">
        <v>258</v>
      </c>
      <c r="K49" s="15" t="s">
        <v>258</v>
      </c>
      <c r="L49" s="32" t="s">
        <v>258</v>
      </c>
      <c r="M49" s="32" t="s">
        <v>258</v>
      </c>
      <c r="N49" s="32" t="s">
        <v>258</v>
      </c>
      <c r="O49" s="32" t="s">
        <v>258</v>
      </c>
      <c r="P49" s="32" t="s">
        <v>258</v>
      </c>
      <c r="Q49" s="32" t="s">
        <v>258</v>
      </c>
      <c r="R49" s="32" t="s">
        <v>258</v>
      </c>
      <c r="S49" s="32" t="s">
        <v>258</v>
      </c>
      <c r="T49" s="32" t="s">
        <v>258</v>
      </c>
      <c r="U49" s="32" t="s">
        <v>258</v>
      </c>
      <c r="V49" s="32" t="s">
        <v>258</v>
      </c>
      <c r="W49" s="32" t="s">
        <v>258</v>
      </c>
      <c r="X49" s="15" t="s">
        <v>258</v>
      </c>
      <c r="Y49" s="15" t="s">
        <v>258</v>
      </c>
      <c r="Z49" s="15" t="s">
        <v>258</v>
      </c>
      <c r="AA49" s="15" t="s">
        <v>258</v>
      </c>
      <c r="AB49" s="15" t="s">
        <v>258</v>
      </c>
      <c r="AC49" s="15" t="s">
        <v>258</v>
      </c>
      <c r="AD49" s="15" t="s">
        <v>258</v>
      </c>
      <c r="AE49" s="15" t="s">
        <v>258</v>
      </c>
      <c r="AF49" s="15" t="s">
        <v>258</v>
      </c>
      <c r="AG49" s="15" t="s">
        <v>258</v>
      </c>
      <c r="AH49" s="15" t="s">
        <v>258</v>
      </c>
      <c r="AI49" s="15" t="s">
        <v>258</v>
      </c>
      <c r="AJ49" s="15" t="s">
        <v>258</v>
      </c>
      <c r="AK49" s="15" t="s">
        <v>258</v>
      </c>
      <c r="AL49" s="15" t="s">
        <v>258</v>
      </c>
      <c r="AM49" s="32">
        <v>99.869775318242006</v>
      </c>
      <c r="AN49" s="32">
        <v>41.19165704191861</v>
      </c>
      <c r="AO49" s="32">
        <v>99.642936979283093</v>
      </c>
      <c r="AP49" s="15" t="s">
        <v>258</v>
      </c>
      <c r="AQ49" s="15" t="s">
        <v>258</v>
      </c>
      <c r="AR49" s="15" t="s">
        <v>258</v>
      </c>
      <c r="AS49" s="32">
        <v>94.862616443327951</v>
      </c>
      <c r="AT49" s="32">
        <v>18.159095848728537</v>
      </c>
      <c r="AU49" s="32">
        <v>82.267955390334564</v>
      </c>
    </row>
    <row r="50" spans="1:47">
      <c r="A50" s="11" t="s">
        <v>207</v>
      </c>
      <c r="B50" s="11" t="s">
        <v>16</v>
      </c>
      <c r="C50" s="32" t="s">
        <v>258</v>
      </c>
      <c r="D50" s="32" t="s">
        <v>258</v>
      </c>
      <c r="E50" s="32" t="s">
        <v>258</v>
      </c>
      <c r="F50" s="32" t="s">
        <v>258</v>
      </c>
      <c r="G50" s="32" t="s">
        <v>258</v>
      </c>
      <c r="H50" s="32" t="s">
        <v>258</v>
      </c>
      <c r="I50" s="15" t="s">
        <v>258</v>
      </c>
      <c r="J50" s="15" t="s">
        <v>258</v>
      </c>
      <c r="K50" s="15" t="s">
        <v>258</v>
      </c>
      <c r="L50" s="32" t="s">
        <v>258</v>
      </c>
      <c r="M50" s="32" t="s">
        <v>258</v>
      </c>
      <c r="N50" s="32" t="s">
        <v>258</v>
      </c>
      <c r="O50" s="32" t="s">
        <v>258</v>
      </c>
      <c r="P50" s="32" t="s">
        <v>258</v>
      </c>
      <c r="Q50" s="32" t="s">
        <v>258</v>
      </c>
      <c r="R50" s="32" t="s">
        <v>258</v>
      </c>
      <c r="S50" s="32" t="s">
        <v>258</v>
      </c>
      <c r="T50" s="32" t="s">
        <v>258</v>
      </c>
      <c r="U50" s="32" t="s">
        <v>258</v>
      </c>
      <c r="V50" s="32" t="s">
        <v>258</v>
      </c>
      <c r="W50" s="32" t="s">
        <v>258</v>
      </c>
      <c r="X50" s="15" t="s">
        <v>258</v>
      </c>
      <c r="Y50" s="15" t="s">
        <v>258</v>
      </c>
      <c r="Z50" s="15" t="s">
        <v>258</v>
      </c>
      <c r="AA50" s="15" t="s">
        <v>258</v>
      </c>
      <c r="AB50" s="15" t="s">
        <v>258</v>
      </c>
      <c r="AC50" s="15" t="s">
        <v>258</v>
      </c>
      <c r="AD50" s="15" t="s">
        <v>258</v>
      </c>
      <c r="AE50" s="15" t="s">
        <v>258</v>
      </c>
      <c r="AF50" s="15" t="s">
        <v>258</v>
      </c>
      <c r="AG50" s="15" t="s">
        <v>258</v>
      </c>
      <c r="AH50" s="15" t="s">
        <v>258</v>
      </c>
      <c r="AI50" s="15" t="s">
        <v>258</v>
      </c>
      <c r="AJ50" s="15" t="s">
        <v>258</v>
      </c>
      <c r="AK50" s="15" t="s">
        <v>258</v>
      </c>
      <c r="AL50" s="15" t="s">
        <v>258</v>
      </c>
      <c r="AM50" s="32">
        <v>99.326311576384981</v>
      </c>
      <c r="AN50" s="32">
        <v>21.592604483390303</v>
      </c>
      <c r="AO50" s="32">
        <v>95.077027920039654</v>
      </c>
      <c r="AP50" s="15" t="s">
        <v>258</v>
      </c>
      <c r="AQ50" s="15" t="s">
        <v>258</v>
      </c>
      <c r="AR50" s="15" t="s">
        <v>258</v>
      </c>
      <c r="AS50" s="32">
        <v>94.702916769797952</v>
      </c>
      <c r="AT50" s="32">
        <v>7.0224969273792777</v>
      </c>
      <c r="AU50" s="32">
        <v>62.338443634642225</v>
      </c>
    </row>
    <row r="51" spans="1:47">
      <c r="A51" s="11" t="s">
        <v>208</v>
      </c>
      <c r="B51" s="11" t="s">
        <v>1</v>
      </c>
      <c r="C51" s="32">
        <v>100</v>
      </c>
      <c r="D51" s="32" t="s">
        <v>258</v>
      </c>
      <c r="E51" s="32">
        <v>100</v>
      </c>
      <c r="F51" s="32">
        <v>100</v>
      </c>
      <c r="G51" s="32" t="s">
        <v>258</v>
      </c>
      <c r="H51" s="32">
        <v>100</v>
      </c>
      <c r="I51" s="15">
        <v>100</v>
      </c>
      <c r="J51" s="15" t="s">
        <v>258</v>
      </c>
      <c r="K51" s="15">
        <v>100</v>
      </c>
      <c r="L51" s="32" t="s">
        <v>258</v>
      </c>
      <c r="M51" s="32" t="s">
        <v>258</v>
      </c>
      <c r="N51" s="32" t="s">
        <v>258</v>
      </c>
      <c r="O51" s="32" t="s">
        <v>258</v>
      </c>
      <c r="P51" s="32" t="s">
        <v>258</v>
      </c>
      <c r="Q51" s="32" t="s">
        <v>258</v>
      </c>
      <c r="R51" s="32" t="s">
        <v>258</v>
      </c>
      <c r="S51" s="32" t="s">
        <v>258</v>
      </c>
      <c r="T51" s="32" t="s">
        <v>258</v>
      </c>
      <c r="U51" s="32" t="s">
        <v>258</v>
      </c>
      <c r="V51" s="32" t="s">
        <v>258</v>
      </c>
      <c r="W51" s="32" t="s">
        <v>258</v>
      </c>
      <c r="X51" s="15" t="s">
        <v>258</v>
      </c>
      <c r="Y51" s="15" t="s">
        <v>258</v>
      </c>
      <c r="Z51" s="15" t="s">
        <v>258</v>
      </c>
      <c r="AA51" s="15" t="s">
        <v>258</v>
      </c>
      <c r="AB51" s="15" t="s">
        <v>258</v>
      </c>
      <c r="AC51" s="15" t="s">
        <v>258</v>
      </c>
      <c r="AD51" s="15" t="s">
        <v>258</v>
      </c>
      <c r="AE51" s="15" t="s">
        <v>258</v>
      </c>
      <c r="AF51" s="15" t="s">
        <v>258</v>
      </c>
      <c r="AG51" s="15" t="s">
        <v>258</v>
      </c>
      <c r="AH51" s="15" t="s">
        <v>258</v>
      </c>
      <c r="AI51" s="15" t="s">
        <v>258</v>
      </c>
      <c r="AJ51" s="15" t="s">
        <v>258</v>
      </c>
      <c r="AK51" s="15" t="s">
        <v>258</v>
      </c>
      <c r="AL51" s="15" t="s">
        <v>258</v>
      </c>
      <c r="AM51" s="32">
        <v>98.998293556407774</v>
      </c>
      <c r="AN51" s="32">
        <v>49.278771316890932</v>
      </c>
      <c r="AO51" s="32">
        <v>97.976598206042922</v>
      </c>
      <c r="AP51" s="15" t="s">
        <v>258</v>
      </c>
      <c r="AQ51" s="15" t="s">
        <v>258</v>
      </c>
      <c r="AR51" s="15" t="s">
        <v>258</v>
      </c>
      <c r="AS51" s="32">
        <v>96.706821967609741</v>
      </c>
      <c r="AT51" s="32">
        <v>48.764234919687702</v>
      </c>
      <c r="AU51" s="32">
        <v>93.836544272856912</v>
      </c>
    </row>
    <row r="52" spans="1:47">
      <c r="A52" s="11" t="s">
        <v>209</v>
      </c>
      <c r="B52" s="11" t="s">
        <v>13</v>
      </c>
      <c r="C52" s="32">
        <v>100</v>
      </c>
      <c r="D52" s="32" t="s">
        <v>258</v>
      </c>
      <c r="E52" s="32">
        <v>100</v>
      </c>
      <c r="F52" s="32">
        <v>100</v>
      </c>
      <c r="G52" s="32" t="s">
        <v>258</v>
      </c>
      <c r="H52" s="32">
        <v>100</v>
      </c>
      <c r="I52" s="15">
        <v>100</v>
      </c>
      <c r="J52" s="15" t="s">
        <v>258</v>
      </c>
      <c r="K52" s="15">
        <v>100</v>
      </c>
      <c r="L52" s="32" t="s">
        <v>258</v>
      </c>
      <c r="M52" s="32" t="s">
        <v>258</v>
      </c>
      <c r="N52" s="32" t="s">
        <v>258</v>
      </c>
      <c r="O52" s="32" t="s">
        <v>258</v>
      </c>
      <c r="P52" s="32" t="s">
        <v>258</v>
      </c>
      <c r="Q52" s="32" t="s">
        <v>258</v>
      </c>
      <c r="R52" s="32" t="s">
        <v>258</v>
      </c>
      <c r="S52" s="32" t="s">
        <v>258</v>
      </c>
      <c r="T52" s="32" t="s">
        <v>258</v>
      </c>
      <c r="U52" s="32" t="s">
        <v>258</v>
      </c>
      <c r="V52" s="32" t="s">
        <v>258</v>
      </c>
      <c r="W52" s="32" t="s">
        <v>258</v>
      </c>
      <c r="X52" s="15" t="s">
        <v>258</v>
      </c>
      <c r="Y52" s="15" t="s">
        <v>258</v>
      </c>
      <c r="Z52" s="15" t="s">
        <v>258</v>
      </c>
      <c r="AA52" s="15" t="s">
        <v>258</v>
      </c>
      <c r="AB52" s="15" t="s">
        <v>258</v>
      </c>
      <c r="AC52" s="15" t="s">
        <v>258</v>
      </c>
      <c r="AD52" s="15" t="s">
        <v>258</v>
      </c>
      <c r="AE52" s="15" t="s">
        <v>258</v>
      </c>
      <c r="AF52" s="15" t="s">
        <v>258</v>
      </c>
      <c r="AG52" s="15" t="s">
        <v>258</v>
      </c>
      <c r="AH52" s="15" t="s">
        <v>258</v>
      </c>
      <c r="AI52" s="15" t="s">
        <v>258</v>
      </c>
      <c r="AJ52" s="15" t="s">
        <v>258</v>
      </c>
      <c r="AK52" s="15" t="s">
        <v>258</v>
      </c>
      <c r="AL52" s="15" t="s">
        <v>258</v>
      </c>
      <c r="AM52" s="32">
        <v>99.243685528226194</v>
      </c>
      <c r="AN52" s="32">
        <v>18.033816977036444</v>
      </c>
      <c r="AO52" s="32">
        <v>96.526886176011217</v>
      </c>
      <c r="AP52" s="15" t="s">
        <v>258</v>
      </c>
      <c r="AQ52" s="15" t="s">
        <v>258</v>
      </c>
      <c r="AR52" s="15" t="s">
        <v>258</v>
      </c>
      <c r="AS52" s="32">
        <v>93.03687275045705</v>
      </c>
      <c r="AT52" s="32">
        <v>14.846354501748763</v>
      </c>
      <c r="AU52" s="32">
        <v>78.264914653442602</v>
      </c>
    </row>
    <row r="53" spans="1:47">
      <c r="A53" s="11" t="s">
        <v>210</v>
      </c>
      <c r="B53" s="11" t="s">
        <v>18</v>
      </c>
      <c r="C53" s="32" t="s">
        <v>258</v>
      </c>
      <c r="D53" s="32" t="s">
        <v>258</v>
      </c>
      <c r="E53" s="32" t="s">
        <v>258</v>
      </c>
      <c r="F53" s="32" t="s">
        <v>258</v>
      </c>
      <c r="G53" s="32" t="s">
        <v>258</v>
      </c>
      <c r="H53" s="32" t="s">
        <v>258</v>
      </c>
      <c r="I53" s="15" t="s">
        <v>258</v>
      </c>
      <c r="J53" s="15" t="s">
        <v>258</v>
      </c>
      <c r="K53" s="15" t="s">
        <v>258</v>
      </c>
      <c r="L53" s="32" t="s">
        <v>258</v>
      </c>
      <c r="M53" s="32" t="s">
        <v>258</v>
      </c>
      <c r="N53" s="32" t="s">
        <v>258</v>
      </c>
      <c r="O53" s="32" t="s">
        <v>258</v>
      </c>
      <c r="P53" s="32" t="s">
        <v>258</v>
      </c>
      <c r="Q53" s="32" t="s">
        <v>258</v>
      </c>
      <c r="R53" s="32" t="s">
        <v>258</v>
      </c>
      <c r="S53" s="32" t="s">
        <v>258</v>
      </c>
      <c r="T53" s="32" t="s">
        <v>258</v>
      </c>
      <c r="U53" s="32" t="s">
        <v>258</v>
      </c>
      <c r="V53" s="32" t="s">
        <v>258</v>
      </c>
      <c r="W53" s="32" t="s">
        <v>258</v>
      </c>
      <c r="X53" s="15" t="s">
        <v>258</v>
      </c>
      <c r="Y53" s="15" t="s">
        <v>258</v>
      </c>
      <c r="Z53" s="15" t="s">
        <v>258</v>
      </c>
      <c r="AA53" s="15" t="s">
        <v>258</v>
      </c>
      <c r="AB53" s="15" t="s">
        <v>258</v>
      </c>
      <c r="AC53" s="15" t="s">
        <v>258</v>
      </c>
      <c r="AD53" s="15" t="s">
        <v>258</v>
      </c>
      <c r="AE53" s="15" t="s">
        <v>258</v>
      </c>
      <c r="AF53" s="15" t="s">
        <v>258</v>
      </c>
      <c r="AG53" s="15" t="s">
        <v>258</v>
      </c>
      <c r="AH53" s="15" t="s">
        <v>258</v>
      </c>
      <c r="AI53" s="15" t="s">
        <v>258</v>
      </c>
      <c r="AJ53" s="15" t="s">
        <v>258</v>
      </c>
      <c r="AK53" s="15" t="s">
        <v>258</v>
      </c>
      <c r="AL53" s="15" t="s">
        <v>258</v>
      </c>
      <c r="AM53" s="32">
        <v>99.883431245476118</v>
      </c>
      <c r="AN53" s="32">
        <v>29.33826931975937</v>
      </c>
      <c r="AO53" s="32">
        <v>99.565363592882903</v>
      </c>
      <c r="AP53" s="15" t="s">
        <v>258</v>
      </c>
      <c r="AQ53" s="15" t="s">
        <v>258</v>
      </c>
      <c r="AR53" s="15" t="s">
        <v>258</v>
      </c>
      <c r="AS53" s="32">
        <v>99.610293207967331</v>
      </c>
      <c r="AT53" s="32">
        <v>36.786983355152422</v>
      </c>
      <c r="AU53" s="32">
        <v>97.116020048264346</v>
      </c>
    </row>
    <row r="54" spans="1:47">
      <c r="A54" s="11"/>
      <c r="B54" s="1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32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32"/>
      <c r="AN54" s="32"/>
      <c r="AO54" s="32"/>
      <c r="AP54" s="15"/>
      <c r="AQ54" s="15"/>
      <c r="AR54" s="15"/>
      <c r="AS54" s="15"/>
      <c r="AT54" s="15"/>
      <c r="AU54" s="15"/>
    </row>
    <row r="55" spans="1:47">
      <c r="A55" s="11"/>
      <c r="B55" s="11" t="s">
        <v>137</v>
      </c>
      <c r="C55" s="32">
        <v>99.673700484774031</v>
      </c>
      <c r="D55" s="32">
        <v>27.255071212775139</v>
      </c>
      <c r="E55" s="32">
        <v>99.136693640656532</v>
      </c>
      <c r="F55" s="32">
        <v>99.673700484774031</v>
      </c>
      <c r="G55" s="32">
        <v>27.255071212775139</v>
      </c>
      <c r="H55" s="32">
        <v>99.136693640656532</v>
      </c>
      <c r="I55" s="15">
        <v>100</v>
      </c>
      <c r="J55" s="15" t="s">
        <v>258</v>
      </c>
      <c r="K55" s="15">
        <v>100</v>
      </c>
      <c r="L55" s="32" t="s">
        <v>258</v>
      </c>
      <c r="M55" s="32" t="s">
        <v>258</v>
      </c>
      <c r="N55" s="32" t="s">
        <v>258</v>
      </c>
      <c r="O55" s="32">
        <v>99.671626341927194</v>
      </c>
      <c r="P55" s="32">
        <v>27.255071212775139</v>
      </c>
      <c r="Q55" s="32">
        <v>99.131246930378978</v>
      </c>
      <c r="R55" s="32">
        <v>99.624041321020513</v>
      </c>
      <c r="S55" s="32">
        <v>27.81729689254961</v>
      </c>
      <c r="T55" s="32">
        <v>99.028625889029271</v>
      </c>
      <c r="U55" s="32">
        <v>99.722821895386318</v>
      </c>
      <c r="V55" s="32">
        <v>26.490066225165563</v>
      </c>
      <c r="W55" s="32">
        <v>99.241846335032989</v>
      </c>
      <c r="X55" s="15" t="s">
        <v>258</v>
      </c>
      <c r="Y55" s="15" t="s">
        <v>258</v>
      </c>
      <c r="Z55" s="15" t="s">
        <v>258</v>
      </c>
      <c r="AA55" s="15" t="s">
        <v>258</v>
      </c>
      <c r="AB55" s="15" t="s">
        <v>258</v>
      </c>
      <c r="AC55" s="15" t="s">
        <v>258</v>
      </c>
      <c r="AD55" s="15" t="s">
        <v>258</v>
      </c>
      <c r="AE55" s="15" t="s">
        <v>258</v>
      </c>
      <c r="AF55" s="15" t="s">
        <v>258</v>
      </c>
      <c r="AG55" s="15" t="s">
        <v>258</v>
      </c>
      <c r="AH55" s="15" t="s">
        <v>258</v>
      </c>
      <c r="AI55" s="15" t="s">
        <v>258</v>
      </c>
      <c r="AJ55" s="15" t="s">
        <v>258</v>
      </c>
      <c r="AK55" s="15" t="s">
        <v>258</v>
      </c>
      <c r="AL55" s="15" t="s">
        <v>258</v>
      </c>
      <c r="AM55" s="32">
        <v>99.525824163121541</v>
      </c>
      <c r="AN55" s="32">
        <v>24.91669139491178</v>
      </c>
      <c r="AO55" s="32">
        <v>97.698366890145678</v>
      </c>
      <c r="AP55" s="15">
        <v>94.043657189774507</v>
      </c>
      <c r="AQ55" s="15">
        <v>16.510662845658565</v>
      </c>
      <c r="AR55" s="15">
        <v>73.450964401774357</v>
      </c>
      <c r="AS55" s="32">
        <v>95.834935668170345</v>
      </c>
      <c r="AT55" s="32">
        <v>17.992720459551066</v>
      </c>
      <c r="AU55" s="32">
        <v>84.888209529756352</v>
      </c>
    </row>
    <row r="56" spans="1:47">
      <c r="A56" s="11"/>
      <c r="B56" s="11" t="s">
        <v>138</v>
      </c>
      <c r="C56" s="32">
        <v>99.626924617672486</v>
      </c>
      <c r="D56" s="32">
        <v>35.26359411748038</v>
      </c>
      <c r="E56" s="32">
        <v>98.899303388574651</v>
      </c>
      <c r="F56" s="32">
        <v>99.626682503813726</v>
      </c>
      <c r="G56" s="32">
        <v>35.26359411748038</v>
      </c>
      <c r="H56" s="32">
        <v>98.898597152528083</v>
      </c>
      <c r="I56" s="15">
        <v>100</v>
      </c>
      <c r="J56" s="15">
        <v>100</v>
      </c>
      <c r="K56" s="15">
        <v>100</v>
      </c>
      <c r="L56" s="32">
        <v>99.839742932015611</v>
      </c>
      <c r="M56" s="32">
        <v>71.053685006449314</v>
      </c>
      <c r="N56" s="32">
        <v>99.756974094075318</v>
      </c>
      <c r="O56" s="32">
        <v>99.600586178307864</v>
      </c>
      <c r="P56" s="32">
        <v>33.885105328860583</v>
      </c>
      <c r="Q56" s="32">
        <v>98.795389580622782</v>
      </c>
      <c r="R56" s="32">
        <v>99.661505095998834</v>
      </c>
      <c r="S56" s="32">
        <v>33.86998778020758</v>
      </c>
      <c r="T56" s="32">
        <v>98.847375329133484</v>
      </c>
      <c r="U56" s="32">
        <v>99.531636330122268</v>
      </c>
      <c r="V56" s="32">
        <v>33.902586637897009</v>
      </c>
      <c r="W56" s="32">
        <v>98.736535111210685</v>
      </c>
      <c r="X56" s="15" t="s">
        <v>258</v>
      </c>
      <c r="Y56" s="15" t="s">
        <v>258</v>
      </c>
      <c r="Z56" s="15" t="s">
        <v>258</v>
      </c>
      <c r="AA56" s="15" t="s">
        <v>258</v>
      </c>
      <c r="AB56" s="15" t="s">
        <v>258</v>
      </c>
      <c r="AC56" s="15" t="s">
        <v>258</v>
      </c>
      <c r="AD56" s="15" t="s">
        <v>258</v>
      </c>
      <c r="AE56" s="15" t="s">
        <v>258</v>
      </c>
      <c r="AF56" s="15" t="s">
        <v>258</v>
      </c>
      <c r="AG56" s="15">
        <v>100</v>
      </c>
      <c r="AH56" s="15" t="s">
        <v>258</v>
      </c>
      <c r="AI56" s="15">
        <v>100</v>
      </c>
      <c r="AJ56" s="15" t="s">
        <v>258</v>
      </c>
      <c r="AK56" s="15" t="s">
        <v>258</v>
      </c>
      <c r="AL56" s="15" t="s">
        <v>258</v>
      </c>
      <c r="AM56" s="32">
        <v>99.462081885831182</v>
      </c>
      <c r="AN56" s="32">
        <v>36.862961519533236</v>
      </c>
      <c r="AO56" s="32">
        <v>98.627840893940473</v>
      </c>
      <c r="AP56" s="15">
        <v>93.03077725985618</v>
      </c>
      <c r="AQ56" s="15">
        <v>22.125005373195652</v>
      </c>
      <c r="AR56" s="15">
        <v>65.363440633484487</v>
      </c>
      <c r="AS56" s="32">
        <v>94.073107611970315</v>
      </c>
      <c r="AT56" s="32">
        <v>21.086228437105113</v>
      </c>
      <c r="AU56" s="32">
        <v>80.632231692459939</v>
      </c>
    </row>
    <row r="57" spans="1:47">
      <c r="A57" s="11"/>
      <c r="B57" s="11" t="s">
        <v>139</v>
      </c>
      <c r="C57" s="32">
        <v>99.703185673213056</v>
      </c>
      <c r="D57" s="32">
        <v>43.06945501630485</v>
      </c>
      <c r="E57" s="32">
        <v>99.263439918429839</v>
      </c>
      <c r="F57" s="32">
        <v>99.703107298128884</v>
      </c>
      <c r="G57" s="32">
        <v>43.06945501630485</v>
      </c>
      <c r="H57" s="32">
        <v>99.263246937183183</v>
      </c>
      <c r="I57" s="15">
        <v>99.93180878539097</v>
      </c>
      <c r="J57" s="15">
        <v>100</v>
      </c>
      <c r="K57" s="15">
        <v>99.933243799426535</v>
      </c>
      <c r="L57" s="15">
        <v>99.848784848550252</v>
      </c>
      <c r="M57" s="32">
        <v>66.02854638070626</v>
      </c>
      <c r="N57" s="32">
        <v>99.70671119764063</v>
      </c>
      <c r="O57" s="32">
        <v>99.65951113370339</v>
      </c>
      <c r="P57" s="32">
        <v>39.475074622297612</v>
      </c>
      <c r="Q57" s="32">
        <v>99.131182583435319</v>
      </c>
      <c r="R57" s="32">
        <v>99.684033845210536</v>
      </c>
      <c r="S57" s="32">
        <v>39.203022836158766</v>
      </c>
      <c r="T57" s="32">
        <v>99.137421357996303</v>
      </c>
      <c r="U57" s="32">
        <v>99.634238139759887</v>
      </c>
      <c r="V57" s="32">
        <v>39.772955443180649</v>
      </c>
      <c r="W57" s="32">
        <v>99.124749514272708</v>
      </c>
      <c r="X57" s="15" t="s">
        <v>258</v>
      </c>
      <c r="Y57" s="15" t="s">
        <v>258</v>
      </c>
      <c r="Z57" s="15" t="s">
        <v>258</v>
      </c>
      <c r="AA57" s="15" t="s">
        <v>258</v>
      </c>
      <c r="AB57" s="15" t="s">
        <v>258</v>
      </c>
      <c r="AC57" s="15" t="s">
        <v>258</v>
      </c>
      <c r="AD57" s="15" t="s">
        <v>258</v>
      </c>
      <c r="AE57" s="15" t="s">
        <v>258</v>
      </c>
      <c r="AF57" s="15" t="s">
        <v>258</v>
      </c>
      <c r="AG57" s="15">
        <v>100</v>
      </c>
      <c r="AH57" s="15" t="s">
        <v>258</v>
      </c>
      <c r="AI57" s="15">
        <v>100</v>
      </c>
      <c r="AJ57" s="15" t="s">
        <v>258</v>
      </c>
      <c r="AK57" s="15" t="s">
        <v>258</v>
      </c>
      <c r="AL57" s="15" t="s">
        <v>258</v>
      </c>
      <c r="AM57" s="32">
        <v>99.451301792043438</v>
      </c>
      <c r="AN57" s="32">
        <v>35.596463457218</v>
      </c>
      <c r="AO57" s="32">
        <v>98.651397046802416</v>
      </c>
      <c r="AP57" s="15">
        <v>93.03077725985618</v>
      </c>
      <c r="AQ57" s="15">
        <v>22.125005373195652</v>
      </c>
      <c r="AR57" s="15">
        <v>65.363440633484487</v>
      </c>
      <c r="AS57" s="32">
        <v>93.29339297399892</v>
      </c>
      <c r="AT57" s="32">
        <v>21.707353998294895</v>
      </c>
      <c r="AU57" s="32">
        <v>81.117968722949229</v>
      </c>
    </row>
  </sheetData>
  <mergeCells count="33">
    <mergeCell ref="C1:E5"/>
    <mergeCell ref="F1:AI1"/>
    <mergeCell ref="AJ1:AL5"/>
    <mergeCell ref="AM1:AO5"/>
    <mergeCell ref="AA3:AC5"/>
    <mergeCell ref="AD3:AF5"/>
    <mergeCell ref="R4:T5"/>
    <mergeCell ref="U4:W5"/>
    <mergeCell ref="AP1:AR5"/>
    <mergeCell ref="AS1:AU5"/>
    <mergeCell ref="F2:H5"/>
    <mergeCell ref="I2:AF2"/>
    <mergeCell ref="AG2:AI5"/>
    <mergeCell ref="I3:K5"/>
    <mergeCell ref="L3:N5"/>
    <mergeCell ref="O3:Q5"/>
    <mergeCell ref="R3:W3"/>
    <mergeCell ref="X3:Z5"/>
    <mergeCell ref="O6:Q6"/>
    <mergeCell ref="R6:T6"/>
    <mergeCell ref="U6:W6"/>
    <mergeCell ref="X6:Z6"/>
    <mergeCell ref="C6:E6"/>
    <mergeCell ref="F6:H6"/>
    <mergeCell ref="I6:K6"/>
    <mergeCell ref="L6:N6"/>
    <mergeCell ref="AM6:AO6"/>
    <mergeCell ref="AP6:AR6"/>
    <mergeCell ref="AS6:AU6"/>
    <mergeCell ref="AA6:AC6"/>
    <mergeCell ref="AD6:AF6"/>
    <mergeCell ref="AG6:AI6"/>
    <mergeCell ref="AJ6:AL6"/>
  </mergeCells>
  <phoneticPr fontId="3"/>
  <printOptions headings="1" gridLines="1"/>
  <pageMargins left="0.74803149606299213" right="0.74803149606299213" top="0.98425196850393704" bottom="0.98425196850393704" header="0.51181102362204722" footer="0.51181102362204722"/>
  <pageSetup paperSize="9" scale="51" fitToWidth="0" orientation="landscape" r:id="rId1"/>
  <headerFooter alignWithMargins="0"/>
  <colBreaks count="2" manualBreakCount="2">
    <brk id="17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①税額の推移（提出用）</vt:lpstr>
      <vt:lpstr>②総括表（提出用）</vt:lpstr>
      <vt:lpstr>③徴収実績（提出用）</vt:lpstr>
      <vt:lpstr>★決算統計　普通税</vt:lpstr>
      <vt:lpstr>★決算統計　目的税</vt:lpstr>
      <vt:lpstr>★徴収率　普通税</vt:lpstr>
      <vt:lpstr>★徴収率　目的税</vt:lpstr>
      <vt:lpstr>'★決算統計　普通税'!Print_Area</vt:lpstr>
      <vt:lpstr>'★決算統計　目的税'!Print_Area</vt:lpstr>
      <vt:lpstr>'★徴収率　普通税'!Print_Area</vt:lpstr>
      <vt:lpstr>'★徴収率　目的税'!Print_Area</vt:lpstr>
      <vt:lpstr>'①税額の推移（提出用）'!Print_Area</vt:lpstr>
      <vt:lpstr>'②総括表（提出用）'!Print_Area</vt:lpstr>
      <vt:lpstr>'③徴収実績（提出用）'!Print_Area</vt:lpstr>
      <vt:lpstr>'★決算統計　普通税'!Print_Titles</vt:lpstr>
      <vt:lpstr>'★決算統計　目的税'!Print_Titles</vt:lpstr>
      <vt:lpstr>'★徴収率　普通税'!Print_Titles</vt:lpstr>
      <vt:lpstr>'★徴収率　目的税'!Print_Titles</vt:lpstr>
      <vt:lpstr>'③徴収実績（提出用）'!Print_Titles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芙美子</dc:creator>
  <cp:lastModifiedBy>上田　紘己</cp:lastModifiedBy>
  <cp:lastPrinted>2024-03-11T07:06:49Z</cp:lastPrinted>
  <dcterms:created xsi:type="dcterms:W3CDTF">2002-07-31T03:12:13Z</dcterms:created>
  <dcterms:modified xsi:type="dcterms:W3CDTF">2024-03-21T03:01:24Z</dcterms:modified>
</cp:coreProperties>
</file>