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5\03_マッセ大阪（提出データ）\02Excel\"/>
    </mc:Choice>
  </mc:AlternateContent>
  <xr:revisionPtr revIDLastSave="0" documentId="13_ncr:1_{E6857EBF-1782-4A91-9D9E-C938B36DDF17}" xr6:coauthVersionLast="47" xr6:coauthVersionMax="47" xr10:uidLastSave="{00000000-0000-0000-0000-000000000000}"/>
  <bookViews>
    <workbookView xWindow="612" yWindow="132" windowWidth="21528" windowHeight="13812" tabRatio="599" xr2:uid="{00000000-000D-0000-FFFF-FFFF00000000}"/>
  </bookViews>
  <sheets>
    <sheet name="決定額" sheetId="5" r:id="rId1"/>
  </sheets>
  <externalReferences>
    <externalReference r:id="rId2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決定額" localSheetId="0">決定額!$C$1:$Q$61</definedName>
    <definedName name="決定額">#REF!</definedName>
    <definedName name="算定結果">#REF!</definedName>
    <definedName name="需要総括表">#REF!</definedName>
    <definedName name="推移">#REF!</definedName>
    <definedName name="費目対比">#REF!</definedName>
    <definedName name="不足額対比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5" l="1"/>
  <c r="P57" i="5"/>
  <c r="I57" i="5"/>
  <c r="I60" i="5" s="1"/>
  <c r="P54" i="5"/>
  <c r="N54" i="5"/>
  <c r="M54" i="5"/>
  <c r="L54" i="5"/>
  <c r="I54" i="5"/>
  <c r="H54" i="5"/>
  <c r="J54" i="5" s="1"/>
  <c r="F54" i="5"/>
  <c r="E54" i="5"/>
  <c r="G54" i="5" s="1"/>
  <c r="K54" i="5" s="1"/>
  <c r="N53" i="5"/>
  <c r="L53" i="5"/>
  <c r="L55" i="5" s="1"/>
  <c r="I53" i="5"/>
  <c r="I55" i="5" s="1"/>
  <c r="H53" i="5"/>
  <c r="H55" i="5" s="1"/>
  <c r="F53" i="5"/>
  <c r="E53" i="5"/>
  <c r="J52" i="5"/>
  <c r="G52" i="5"/>
  <c r="K52" i="5" s="1"/>
  <c r="M52" i="5" s="1"/>
  <c r="O52" i="5" s="1"/>
  <c r="P52" i="5" s="1"/>
  <c r="J51" i="5"/>
  <c r="G51" i="5"/>
  <c r="K51" i="5" s="1"/>
  <c r="M51" i="5" s="1"/>
  <c r="O51" i="5" s="1"/>
  <c r="P51" i="5" s="1"/>
  <c r="J50" i="5"/>
  <c r="G50" i="5"/>
  <c r="J49" i="5"/>
  <c r="G49" i="5"/>
  <c r="K49" i="5" s="1"/>
  <c r="M49" i="5" s="1"/>
  <c r="O49" i="5" s="1"/>
  <c r="P49" i="5" s="1"/>
  <c r="O48" i="5"/>
  <c r="O54" i="5" s="1"/>
  <c r="J48" i="5"/>
  <c r="G48" i="5"/>
  <c r="K48" i="5" s="1"/>
  <c r="J47" i="5"/>
  <c r="G47" i="5"/>
  <c r="J46" i="5"/>
  <c r="G46" i="5"/>
  <c r="K46" i="5" s="1"/>
  <c r="M46" i="5" s="1"/>
  <c r="O46" i="5" s="1"/>
  <c r="P46" i="5" s="1"/>
  <c r="K45" i="5"/>
  <c r="M45" i="5" s="1"/>
  <c r="O45" i="5" s="1"/>
  <c r="P45" i="5" s="1"/>
  <c r="J45" i="5"/>
  <c r="G45" i="5"/>
  <c r="J44" i="5"/>
  <c r="G44" i="5"/>
  <c r="K44" i="5" s="1"/>
  <c r="M44" i="5" s="1"/>
  <c r="O44" i="5" s="1"/>
  <c r="P44" i="5" s="1"/>
  <c r="J43" i="5"/>
  <c r="G43" i="5"/>
  <c r="P41" i="5"/>
  <c r="O41" i="5"/>
  <c r="N41" i="5"/>
  <c r="N57" i="5" s="1"/>
  <c r="N60" i="5" s="1"/>
  <c r="M41" i="5"/>
  <c r="L41" i="5"/>
  <c r="L57" i="5" s="1"/>
  <c r="L60" i="5" s="1"/>
  <c r="K41" i="5"/>
  <c r="J41" i="5"/>
  <c r="I41" i="5"/>
  <c r="H41" i="5"/>
  <c r="H57" i="5" s="1"/>
  <c r="H60" i="5" s="1"/>
  <c r="J60" i="5" s="1"/>
  <c r="G41" i="5"/>
  <c r="F41" i="5"/>
  <c r="F57" i="5" s="1"/>
  <c r="F60" i="5" s="1"/>
  <c r="E41" i="5"/>
  <c r="N40" i="5"/>
  <c r="N56" i="5" s="1"/>
  <c r="N59" i="5" s="1"/>
  <c r="L40" i="5"/>
  <c r="L56" i="5" s="1"/>
  <c r="I40" i="5"/>
  <c r="H40" i="5"/>
  <c r="F40" i="5"/>
  <c r="F56" i="5" s="1"/>
  <c r="F59" i="5" s="1"/>
  <c r="E40" i="5"/>
  <c r="E42" i="5" s="1"/>
  <c r="J39" i="5"/>
  <c r="G39" i="5"/>
  <c r="J38" i="5"/>
  <c r="G38" i="5"/>
  <c r="K38" i="5" s="1"/>
  <c r="M38" i="5" s="1"/>
  <c r="O38" i="5" s="1"/>
  <c r="P38" i="5" s="1"/>
  <c r="J37" i="5"/>
  <c r="K37" i="5" s="1"/>
  <c r="M37" i="5" s="1"/>
  <c r="O37" i="5" s="1"/>
  <c r="P37" i="5" s="1"/>
  <c r="G37" i="5"/>
  <c r="J36" i="5"/>
  <c r="G36" i="5"/>
  <c r="K36" i="5" s="1"/>
  <c r="M36" i="5" s="1"/>
  <c r="O36" i="5" s="1"/>
  <c r="P36" i="5" s="1"/>
  <c r="J35" i="5"/>
  <c r="G35" i="5"/>
  <c r="K35" i="5" s="1"/>
  <c r="M35" i="5" s="1"/>
  <c r="O35" i="5" s="1"/>
  <c r="P35" i="5" s="1"/>
  <c r="J34" i="5"/>
  <c r="G34" i="5"/>
  <c r="J33" i="5"/>
  <c r="G33" i="5"/>
  <c r="K32" i="5"/>
  <c r="M32" i="5" s="1"/>
  <c r="O32" i="5" s="1"/>
  <c r="P32" i="5" s="1"/>
  <c r="J32" i="5"/>
  <c r="G32" i="5"/>
  <c r="J31" i="5"/>
  <c r="G31" i="5"/>
  <c r="K31" i="5" s="1"/>
  <c r="M31" i="5" s="1"/>
  <c r="O31" i="5" s="1"/>
  <c r="P31" i="5" s="1"/>
  <c r="J30" i="5"/>
  <c r="G30" i="5"/>
  <c r="J29" i="5"/>
  <c r="G29" i="5"/>
  <c r="K28" i="5"/>
  <c r="M28" i="5" s="1"/>
  <c r="O28" i="5" s="1"/>
  <c r="P28" i="5" s="1"/>
  <c r="J28" i="5"/>
  <c r="G28" i="5"/>
  <c r="J27" i="5"/>
  <c r="G27" i="5"/>
  <c r="J26" i="5"/>
  <c r="G26" i="5"/>
  <c r="K26" i="5" s="1"/>
  <c r="M26" i="5" s="1"/>
  <c r="O26" i="5" s="1"/>
  <c r="P26" i="5" s="1"/>
  <c r="J25" i="5"/>
  <c r="K25" i="5" s="1"/>
  <c r="M25" i="5" s="1"/>
  <c r="O25" i="5" s="1"/>
  <c r="P25" i="5" s="1"/>
  <c r="G25" i="5"/>
  <c r="J24" i="5"/>
  <c r="G24" i="5"/>
  <c r="K24" i="5" s="1"/>
  <c r="M24" i="5" s="1"/>
  <c r="O24" i="5" s="1"/>
  <c r="P24" i="5" s="1"/>
  <c r="J23" i="5"/>
  <c r="G23" i="5"/>
  <c r="J22" i="5"/>
  <c r="G22" i="5"/>
  <c r="K22" i="5" s="1"/>
  <c r="M22" i="5" s="1"/>
  <c r="O22" i="5" s="1"/>
  <c r="P22" i="5" s="1"/>
  <c r="J21" i="5"/>
  <c r="K21" i="5" s="1"/>
  <c r="M21" i="5" s="1"/>
  <c r="O21" i="5" s="1"/>
  <c r="P21" i="5" s="1"/>
  <c r="G21" i="5"/>
  <c r="J20" i="5"/>
  <c r="G20" i="5"/>
  <c r="K20" i="5" s="1"/>
  <c r="M20" i="5" s="1"/>
  <c r="O20" i="5" s="1"/>
  <c r="P20" i="5" s="1"/>
  <c r="J19" i="5"/>
  <c r="G19" i="5"/>
  <c r="K19" i="5" s="1"/>
  <c r="M19" i="5" s="1"/>
  <c r="O19" i="5" s="1"/>
  <c r="P19" i="5" s="1"/>
  <c r="J18" i="5"/>
  <c r="G18" i="5"/>
  <c r="J17" i="5"/>
  <c r="G17" i="5"/>
  <c r="K16" i="5"/>
  <c r="M16" i="5" s="1"/>
  <c r="O16" i="5" s="1"/>
  <c r="P16" i="5" s="1"/>
  <c r="J16" i="5"/>
  <c r="G16" i="5"/>
  <c r="J15" i="5"/>
  <c r="G15" i="5"/>
  <c r="K15" i="5" s="1"/>
  <c r="M15" i="5" s="1"/>
  <c r="O15" i="5" s="1"/>
  <c r="P15" i="5" s="1"/>
  <c r="J14" i="5"/>
  <c r="G14" i="5"/>
  <c r="J13" i="5"/>
  <c r="G13" i="5"/>
  <c r="K12" i="5"/>
  <c r="M12" i="5" s="1"/>
  <c r="O12" i="5" s="1"/>
  <c r="P12" i="5" s="1"/>
  <c r="J12" i="5"/>
  <c r="G12" i="5"/>
  <c r="J11" i="5"/>
  <c r="G11" i="5"/>
  <c r="J10" i="5"/>
  <c r="G10" i="5"/>
  <c r="K10" i="5" s="1"/>
  <c r="M10" i="5" s="1"/>
  <c r="O10" i="5" s="1"/>
  <c r="P10" i="5" s="1"/>
  <c r="J9" i="5"/>
  <c r="K9" i="5" s="1"/>
  <c r="G9" i="5"/>
  <c r="J7" i="5"/>
  <c r="G7" i="5"/>
  <c r="K7" i="5" s="1"/>
  <c r="M7" i="5" s="1"/>
  <c r="O7" i="5" s="1"/>
  <c r="P7" i="5" s="1"/>
  <c r="J6" i="5"/>
  <c r="G6" i="5"/>
  <c r="K13" i="5" l="1"/>
  <c r="M13" i="5" s="1"/>
  <c r="O13" i="5" s="1"/>
  <c r="P13" i="5" s="1"/>
  <c r="J40" i="5"/>
  <c r="K14" i="5"/>
  <c r="M14" i="5" s="1"/>
  <c r="O14" i="5" s="1"/>
  <c r="P14" i="5" s="1"/>
  <c r="K17" i="5"/>
  <c r="M17" i="5" s="1"/>
  <c r="O17" i="5" s="1"/>
  <c r="P17" i="5" s="1"/>
  <c r="K39" i="5"/>
  <c r="M39" i="5" s="1"/>
  <c r="O39" i="5" s="1"/>
  <c r="P39" i="5" s="1"/>
  <c r="E57" i="5"/>
  <c r="E60" i="5" s="1"/>
  <c r="G60" i="5" s="1"/>
  <c r="K60" i="5" s="1"/>
  <c r="M57" i="5"/>
  <c r="M60" i="5" s="1"/>
  <c r="N55" i="5"/>
  <c r="K18" i="5"/>
  <c r="M18" i="5" s="1"/>
  <c r="O18" i="5" s="1"/>
  <c r="P18" i="5" s="1"/>
  <c r="O57" i="5"/>
  <c r="O60" i="5" s="1"/>
  <c r="E56" i="5"/>
  <c r="E59" i="5" s="1"/>
  <c r="E55" i="5"/>
  <c r="J57" i="5"/>
  <c r="K29" i="5"/>
  <c r="M29" i="5" s="1"/>
  <c r="O29" i="5" s="1"/>
  <c r="P29" i="5" s="1"/>
  <c r="F42" i="5"/>
  <c r="K23" i="5"/>
  <c r="M23" i="5" s="1"/>
  <c r="O23" i="5" s="1"/>
  <c r="P23" i="5" s="1"/>
  <c r="K30" i="5"/>
  <c r="M30" i="5" s="1"/>
  <c r="O30" i="5" s="1"/>
  <c r="P30" i="5" s="1"/>
  <c r="K33" i="5"/>
  <c r="M33" i="5" s="1"/>
  <c r="O33" i="5" s="1"/>
  <c r="P33" i="5" s="1"/>
  <c r="H56" i="5"/>
  <c r="G53" i="5"/>
  <c r="K50" i="5"/>
  <c r="M50" i="5" s="1"/>
  <c r="O50" i="5" s="1"/>
  <c r="P50" i="5" s="1"/>
  <c r="F55" i="5"/>
  <c r="K27" i="5"/>
  <c r="M27" i="5" s="1"/>
  <c r="O27" i="5" s="1"/>
  <c r="P27" i="5" s="1"/>
  <c r="K34" i="5"/>
  <c r="M34" i="5" s="1"/>
  <c r="O34" i="5" s="1"/>
  <c r="P34" i="5" s="1"/>
  <c r="I56" i="5"/>
  <c r="K47" i="5"/>
  <c r="M47" i="5" s="1"/>
  <c r="O47" i="5" s="1"/>
  <c r="P47" i="5" s="1"/>
  <c r="N42" i="5"/>
  <c r="J53" i="5"/>
  <c r="J56" i="5" s="1"/>
  <c r="J58" i="5" s="1"/>
  <c r="G40" i="5"/>
  <c r="K11" i="5"/>
  <c r="M11" i="5" s="1"/>
  <c r="O11" i="5" s="1"/>
  <c r="P11" i="5" s="1"/>
  <c r="G57" i="5"/>
  <c r="G55" i="5"/>
  <c r="M9" i="5"/>
  <c r="I59" i="5"/>
  <c r="I61" i="5" s="1"/>
  <c r="I58" i="5"/>
  <c r="J42" i="5"/>
  <c r="E61" i="5"/>
  <c r="F61" i="5"/>
  <c r="L58" i="5"/>
  <c r="L59" i="5"/>
  <c r="L61" i="5" s="1"/>
  <c r="K57" i="5"/>
  <c r="H59" i="5"/>
  <c r="H61" i="5" s="1"/>
  <c r="H58" i="5"/>
  <c r="N61" i="5"/>
  <c r="K6" i="5"/>
  <c r="J55" i="5"/>
  <c r="E58" i="5"/>
  <c r="F58" i="5"/>
  <c r="N58" i="5"/>
  <c r="I42" i="5"/>
  <c r="K43" i="5"/>
  <c r="H42" i="5"/>
  <c r="L42" i="5"/>
  <c r="K40" i="5" l="1"/>
  <c r="K42" i="5"/>
  <c r="K55" i="5"/>
  <c r="M6" i="5"/>
  <c r="M43" i="5"/>
  <c r="K53" i="5"/>
  <c r="K56" i="5" s="1"/>
  <c r="K59" i="5" s="1"/>
  <c r="G56" i="5"/>
  <c r="G42" i="5"/>
  <c r="M40" i="5"/>
  <c r="O9" i="5"/>
  <c r="J59" i="5"/>
  <c r="J61" i="5" s="1"/>
  <c r="G58" i="5" l="1"/>
  <c r="K58" i="5" s="1"/>
  <c r="G59" i="5"/>
  <c r="G61" i="5" s="1"/>
  <c r="K61" i="5" s="1"/>
  <c r="M42" i="5"/>
  <c r="O43" i="5"/>
  <c r="M53" i="5"/>
  <c r="M55" i="5" s="1"/>
  <c r="O6" i="5"/>
  <c r="P9" i="5"/>
  <c r="O40" i="5"/>
  <c r="M56" i="5" l="1"/>
  <c r="P6" i="5"/>
  <c r="P43" i="5"/>
  <c r="O53" i="5"/>
  <c r="O42" i="5"/>
  <c r="P42" i="5" s="1"/>
  <c r="P40" i="5"/>
  <c r="O56" i="5"/>
  <c r="P56" i="5" l="1"/>
  <c r="O58" i="5"/>
  <c r="P58" i="5" s="1"/>
  <c r="O59" i="5"/>
  <c r="P53" i="5"/>
  <c r="O55" i="5"/>
  <c r="P55" i="5" s="1"/>
  <c r="M58" i="5"/>
  <c r="M59" i="5"/>
  <c r="M61" i="5" s="1"/>
  <c r="P59" i="5" l="1"/>
  <c r="O61" i="5"/>
  <c r="P61" i="5" s="1"/>
  <c r="C31" i="5" l="1"/>
  <c r="C48" i="5"/>
</calcChain>
</file>

<file path=xl/sharedStrings.xml><?xml version="1.0" encoding="utf-8"?>
<sst xmlns="http://schemas.openxmlformats.org/spreadsheetml/2006/main" count="143" uniqueCount="129">
  <si>
    <t>（単位：千円、％）</t>
    <phoneticPr fontId="6"/>
  </si>
  <si>
    <t>臨財債振替後</t>
    <rPh sb="0" eb="1">
      <t>ノゾ</t>
    </rPh>
    <rPh sb="1" eb="2">
      <t>ザイ</t>
    </rPh>
    <rPh sb="2" eb="3">
      <t>サイ</t>
    </rPh>
    <rPh sb="3" eb="5">
      <t>フリカエ</t>
    </rPh>
    <rPh sb="5" eb="6">
      <t>ゴ</t>
    </rPh>
    <phoneticPr fontId="5"/>
  </si>
  <si>
    <t>錯  誤</t>
  </si>
  <si>
    <t>計</t>
  </si>
  <si>
    <t>交付基準額</t>
  </si>
  <si>
    <t>調 整 額</t>
  </si>
  <si>
    <t>決 定 額</t>
  </si>
  <si>
    <t>対 前 年 度</t>
  </si>
  <si>
    <t>市町村名</t>
  </si>
  <si>
    <t>基準財政需要額</t>
    <phoneticPr fontId="5"/>
  </si>
  <si>
    <t>（財源不足額）</t>
  </si>
  <si>
    <t>(A)×調整率</t>
    <phoneticPr fontId="5"/>
  </si>
  <si>
    <t>増 減 額・率</t>
  </si>
  <si>
    <t>イ</t>
  </si>
  <si>
    <t>ロ</t>
  </si>
  <si>
    <t>イ＋ロ＝（Ａ）</t>
  </si>
  <si>
    <t>ハ</t>
  </si>
  <si>
    <t>ニ</t>
  </si>
  <si>
    <t>ハ＋ニ＝（Ｂ）</t>
  </si>
  <si>
    <t>(A)-(B)=(C)</t>
  </si>
  <si>
    <t>(D)</t>
    <phoneticPr fontId="6"/>
  </si>
  <si>
    <t>(C)-(D) (E)</t>
  </si>
  <si>
    <t>(F)</t>
    <phoneticPr fontId="6"/>
  </si>
  <si>
    <t>額</t>
  </si>
  <si>
    <t>率</t>
  </si>
  <si>
    <t>大</t>
    <phoneticPr fontId="6"/>
  </si>
  <si>
    <t>堺</t>
    <rPh sb="0" eb="1">
      <t>サカイ</t>
    </rPh>
    <phoneticPr fontId="6"/>
  </si>
  <si>
    <t>岸和田市</t>
  </si>
  <si>
    <t>岸</t>
    <phoneticPr fontId="6"/>
  </si>
  <si>
    <t>豊中</t>
    <rPh sb="1" eb="2">
      <t>ナカ</t>
    </rPh>
    <phoneticPr fontId="6"/>
  </si>
  <si>
    <t>池</t>
    <phoneticPr fontId="6"/>
  </si>
  <si>
    <t>吹</t>
    <phoneticPr fontId="6"/>
  </si>
  <si>
    <t>泉大津市</t>
  </si>
  <si>
    <t>泉大</t>
    <rPh sb="1" eb="2">
      <t>ダイ</t>
    </rPh>
    <phoneticPr fontId="6"/>
  </si>
  <si>
    <t>高槻</t>
    <rPh sb="0" eb="2">
      <t>タカツキ</t>
    </rPh>
    <phoneticPr fontId="6"/>
  </si>
  <si>
    <t>貝</t>
    <phoneticPr fontId="6"/>
  </si>
  <si>
    <t>守</t>
    <phoneticPr fontId="6"/>
  </si>
  <si>
    <t>枚</t>
    <phoneticPr fontId="6"/>
  </si>
  <si>
    <t>茨</t>
    <phoneticPr fontId="6"/>
  </si>
  <si>
    <t>八</t>
    <phoneticPr fontId="6"/>
  </si>
  <si>
    <t>泉佐野市</t>
  </si>
  <si>
    <t>泉佐</t>
    <phoneticPr fontId="6"/>
  </si>
  <si>
    <t>富田林市</t>
  </si>
  <si>
    <t>富</t>
    <phoneticPr fontId="6"/>
  </si>
  <si>
    <t>寝屋川市</t>
  </si>
  <si>
    <t>寝</t>
    <phoneticPr fontId="6"/>
  </si>
  <si>
    <t>河内長野市</t>
  </si>
  <si>
    <t>河長</t>
    <phoneticPr fontId="6"/>
  </si>
  <si>
    <t>松</t>
    <phoneticPr fontId="6"/>
  </si>
  <si>
    <t>大東</t>
    <phoneticPr fontId="6"/>
  </si>
  <si>
    <t>和</t>
    <phoneticPr fontId="6"/>
  </si>
  <si>
    <t>箕</t>
    <phoneticPr fontId="6"/>
  </si>
  <si>
    <t>柏</t>
    <phoneticPr fontId="6"/>
  </si>
  <si>
    <t>羽曳野市</t>
  </si>
  <si>
    <t>羽</t>
    <phoneticPr fontId="6"/>
  </si>
  <si>
    <t>門</t>
    <phoneticPr fontId="6"/>
  </si>
  <si>
    <t>摂</t>
    <phoneticPr fontId="6"/>
  </si>
  <si>
    <t>高石</t>
    <rPh sb="0" eb="2">
      <t>タカイシ</t>
    </rPh>
    <phoneticPr fontId="6"/>
  </si>
  <si>
    <t>藤井寺市</t>
  </si>
  <si>
    <t>藤</t>
    <phoneticPr fontId="6"/>
  </si>
  <si>
    <t>東大阪市</t>
  </si>
  <si>
    <t>東大</t>
    <phoneticPr fontId="6"/>
  </si>
  <si>
    <t>泉南</t>
    <phoneticPr fontId="6"/>
  </si>
  <si>
    <t>四</t>
    <phoneticPr fontId="6"/>
  </si>
  <si>
    <t>交</t>
    <phoneticPr fontId="6"/>
  </si>
  <si>
    <t>大阪狭山市</t>
  </si>
  <si>
    <t>大狭</t>
    <phoneticPr fontId="6"/>
  </si>
  <si>
    <t>阪</t>
    <phoneticPr fontId="6"/>
  </si>
  <si>
    <t>財源不足団体</t>
    <rPh sb="0" eb="2">
      <t>ザイゲン</t>
    </rPh>
    <phoneticPr fontId="6"/>
  </si>
  <si>
    <t>不足団体</t>
  </si>
  <si>
    <t>財源超過団体</t>
    <rPh sb="0" eb="2">
      <t>ザイゲン</t>
    </rPh>
    <phoneticPr fontId="6"/>
  </si>
  <si>
    <t>超過団体</t>
  </si>
  <si>
    <t>都市計(除大阪市・堺市)</t>
    <rPh sb="4" eb="5">
      <t>ノゾ</t>
    </rPh>
    <rPh sb="5" eb="8">
      <t>オオサカシ</t>
    </rPh>
    <rPh sb="9" eb="11">
      <t>サカイシ</t>
    </rPh>
    <phoneticPr fontId="6"/>
  </si>
  <si>
    <t>島</t>
    <phoneticPr fontId="6"/>
  </si>
  <si>
    <t>豊能</t>
    <phoneticPr fontId="6"/>
  </si>
  <si>
    <t>能</t>
    <phoneticPr fontId="6"/>
  </si>
  <si>
    <t>忠</t>
    <phoneticPr fontId="6"/>
  </si>
  <si>
    <t>熊</t>
    <phoneticPr fontId="6"/>
  </si>
  <si>
    <t>田</t>
    <phoneticPr fontId="6"/>
  </si>
  <si>
    <t>岬</t>
    <phoneticPr fontId="6"/>
  </si>
  <si>
    <t>太</t>
    <phoneticPr fontId="6"/>
  </si>
  <si>
    <t>河南</t>
    <phoneticPr fontId="6"/>
  </si>
  <si>
    <t>千早赤阪村</t>
  </si>
  <si>
    <t>千</t>
    <phoneticPr fontId="6"/>
  </si>
  <si>
    <t>町村計</t>
  </si>
  <si>
    <t>市町村計(除大阪市・堺市)</t>
    <phoneticPr fontId="6"/>
  </si>
  <si>
    <t>摂津市</t>
  </si>
  <si>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</si>
  <si>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</si>
  <si>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</si>
  <si>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</si>
  <si>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</si>
  <si>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</si>
  <si>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</si>
  <si>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</si>
  <si>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</si>
  <si>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</si>
  <si>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松原市</t>
  </si>
  <si>
    <t>大東市</t>
  </si>
  <si>
    <t>和泉市</t>
  </si>
  <si>
    <t>箕面市</t>
  </si>
  <si>
    <t>柏原市</t>
  </si>
  <si>
    <t>門真市</t>
  </si>
  <si>
    <t>高石市</t>
  </si>
  <si>
    <t>泉南市</t>
  </si>
  <si>
    <t>四條畷市</t>
    <rPh sb="1" eb="2">
      <t>ジョウ</t>
    </rPh>
    <phoneticPr fontId="5"/>
  </si>
  <si>
    <t>交野市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</si>
  <si>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</si>
  <si>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</si>
  <si>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</si>
  <si>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</si>
  <si>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</si>
  <si>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</si>
  <si>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</si>
  <si>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</si>
  <si>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</si>
  <si>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</si>
  <si>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都市計(除 大・堺)</t>
    <rPh sb="4" eb="5">
      <t>ノゾ</t>
    </rPh>
    <rPh sb="6" eb="7">
      <t>オオ</t>
    </rPh>
    <rPh sb="8" eb="9">
      <t>サカイ</t>
    </rPh>
    <phoneticPr fontId="3"/>
  </si>
  <si>
    <t>市町村計(除 大・堺)</t>
    <rPh sb="5" eb="6">
      <t>ノゾ</t>
    </rPh>
    <rPh sb="7" eb="8">
      <t>オオ</t>
    </rPh>
    <rPh sb="9" eb="10">
      <t>サカイ</t>
    </rPh>
    <phoneticPr fontId="3"/>
  </si>
  <si>
    <t>※交付基準額（財源不足額）の計欄は財源不足団体のみ集計</t>
    <rPh sb="1" eb="6">
      <t>コウフキジュンガク</t>
    </rPh>
    <rPh sb="7" eb="12">
      <t>ザイゲンフソクガク</t>
    </rPh>
    <rPh sb="14" eb="15">
      <t>ケイ</t>
    </rPh>
    <rPh sb="15" eb="16">
      <t>ラン</t>
    </rPh>
    <rPh sb="17" eb="19">
      <t>ザイゲン</t>
    </rPh>
    <rPh sb="19" eb="23">
      <t>フソクダンタイ</t>
    </rPh>
    <rPh sb="25" eb="27">
      <t>シュウケイ</t>
    </rPh>
    <phoneticPr fontId="3"/>
  </si>
  <si>
    <t>超＝令和５年度財源超過団体</t>
    <rPh sb="0" eb="1">
      <t>チョウ</t>
    </rPh>
    <rPh sb="2" eb="4">
      <t>レイワ</t>
    </rPh>
    <rPh sb="5" eb="7">
      <t>ネンド</t>
    </rPh>
    <rPh sb="6" eb="7">
      <t>ド</t>
    </rPh>
    <rPh sb="7" eb="9">
      <t>ザイゲン</t>
    </rPh>
    <rPh sb="9" eb="11">
      <t>チョウカ</t>
    </rPh>
    <rPh sb="11" eb="13">
      <t>ダンタイ</t>
    </rPh>
    <phoneticPr fontId="6"/>
  </si>
  <si>
    <t>令和４年度</t>
    <rPh sb="0" eb="2">
      <t>レイワ</t>
    </rPh>
    <phoneticPr fontId="6"/>
  </si>
  <si>
    <t>【決定額】</t>
    <phoneticPr fontId="6"/>
  </si>
  <si>
    <t>府　　計</t>
    <phoneticPr fontId="3"/>
  </si>
  <si>
    <t>決  定  額</t>
    <phoneticPr fontId="6"/>
  </si>
  <si>
    <t>基準財政
収 入 額</t>
    <rPh sb="5" eb="6">
      <t>オサム</t>
    </rPh>
    <rPh sb="7" eb="8">
      <t>イ</t>
    </rPh>
    <rPh sb="9" eb="10">
      <t>ガク</t>
    </rPh>
    <phoneticPr fontId="5"/>
  </si>
  <si>
    <t>府   　　 　計</t>
    <phoneticPr fontId="3"/>
  </si>
  <si>
    <t>町  　村  　計</t>
    <phoneticPr fontId="3"/>
  </si>
  <si>
    <t>貝塚市</t>
    <rPh sb="1" eb="2">
      <t>ヅカ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</si>
</sst>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/mm/dd"/>
    <numFmt numFmtId="177" formatCode="\(#,##0.000000000\);\(\(#,##0.000000000\)\)"/>
    <numFmt numFmtId="178" formatCode="0.0"/>
    <numFmt numFmtId="179" formatCode="#,##0\ ;&quot;△ &quot;#,##0\ "/>
    <numFmt numFmtId="180" formatCode="#,##0.0\ ;&quot;△ &quot;#,##0.0\ "/>
    <numFmt numFmtId="181" formatCode="_ * #,##0.0_ ;_ * \-#,##0.0_ ;_ * &quot;-&quot;?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medium">
        <color theme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theme="1"/>
      </left>
      <right style="medium">
        <color theme="1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</cellStyleXfs>
  <cellXfs count="124">
    <xf numFmtId="0" fontId="0" fillId="0" borderId="0" xfId="0">
      <alignment vertical="center"/>
    </xf>
    <xf numFmtId="37" fontId="9" fillId="0" borderId="0" xfId="4" applyFont="1" applyFill="1" applyAlignment="1" applyProtection="1">
      <alignment vertical="center"/>
    </xf>
    <xf numFmtId="37" fontId="9" fillId="0" borderId="0" xfId="4" applyFont="1" applyFill="1" applyAlignment="1" applyProtection="1">
      <alignment horizontal="centerContinuous" vertical="center"/>
    </xf>
    <xf numFmtId="37" fontId="4" fillId="0" borderId="0" xfId="4" applyFont="1" applyFill="1" applyAlignment="1" applyProtection="1">
      <alignment vertical="center"/>
    </xf>
    <xf numFmtId="37" fontId="9" fillId="0" borderId="0" xfId="4" applyFont="1" applyFill="1" applyAlignment="1">
      <alignment vertical="center"/>
    </xf>
    <xf numFmtId="37" fontId="9" fillId="0" borderId="0" xfId="4" applyFont="1" applyFill="1" applyAlignment="1" applyProtection="1">
      <alignment horizontal="right" vertical="center"/>
    </xf>
    <xf numFmtId="177" fontId="11" fillId="0" borderId="0" xfId="4" applyNumberFormat="1" applyFont="1" applyFill="1" applyAlignment="1" applyProtection="1">
      <alignment vertical="center"/>
    </xf>
    <xf numFmtId="37" fontId="4" fillId="0" borderId="1" xfId="4" applyFont="1" applyFill="1" applyBorder="1" applyAlignment="1" applyProtection="1">
      <alignment vertical="center"/>
    </xf>
    <xf numFmtId="37" fontId="4" fillId="0" borderId="2" xfId="4" applyFont="1" applyFill="1" applyBorder="1" applyAlignment="1" applyProtection="1">
      <alignment vertical="center"/>
    </xf>
    <xf numFmtId="37" fontId="8" fillId="2" borderId="3" xfId="4" applyFont="1" applyFill="1" applyBorder="1" applyAlignment="1" applyProtection="1">
      <alignment horizontal="center" vertical="center"/>
    </xf>
    <xf numFmtId="37" fontId="8" fillId="2" borderId="4" xfId="4" applyFont="1" applyFill="1" applyBorder="1" applyAlignment="1" applyProtection="1">
      <alignment horizontal="center" vertical="center"/>
    </xf>
    <xf numFmtId="37" fontId="8" fillId="2" borderId="2" xfId="4" applyFont="1" applyFill="1" applyBorder="1" applyAlignment="1" applyProtection="1">
      <alignment horizontal="center" vertical="center"/>
    </xf>
    <xf numFmtId="37" fontId="8" fillId="2" borderId="3" xfId="4" applyFont="1" applyFill="1" applyBorder="1" applyAlignment="1" applyProtection="1">
      <alignment horizontal="centerContinuous" vertical="center"/>
    </xf>
    <xf numFmtId="37" fontId="8" fillId="2" borderId="5" xfId="4" applyFont="1" applyFill="1" applyBorder="1" applyAlignment="1" applyProtection="1">
      <alignment horizontal="centerContinuous" vertical="center"/>
    </xf>
    <xf numFmtId="37" fontId="4" fillId="0" borderId="6" xfId="4" applyFont="1" applyFill="1" applyBorder="1" applyAlignment="1" applyProtection="1">
      <alignment horizontal="centerContinuous" vertical="center"/>
    </xf>
    <xf numFmtId="37" fontId="4" fillId="0" borderId="7" xfId="4" applyFont="1" applyFill="1" applyBorder="1" applyAlignment="1" applyProtection="1">
      <alignment horizontal="centerContinuous" vertical="center"/>
    </xf>
    <xf numFmtId="37" fontId="8" fillId="0" borderId="8" xfId="4" applyFont="1" applyFill="1" applyBorder="1" applyAlignment="1" applyProtection="1">
      <alignment horizontal="center" vertical="center"/>
    </xf>
    <xf numFmtId="37" fontId="12" fillId="0" borderId="8" xfId="4" applyFont="1" applyFill="1" applyBorder="1" applyAlignment="1" applyProtection="1">
      <alignment horizontal="center" vertical="center"/>
    </xf>
    <xf numFmtId="37" fontId="8" fillId="2" borderId="8" xfId="4" applyFont="1" applyFill="1" applyBorder="1" applyAlignment="1" applyProtection="1">
      <alignment horizontal="center" vertical="center"/>
    </xf>
    <xf numFmtId="37" fontId="8" fillId="0" borderId="9" xfId="4" applyFont="1" applyFill="1" applyBorder="1" applyAlignment="1" applyProtection="1">
      <alignment horizontal="center" vertical="center"/>
    </xf>
    <xf numFmtId="37" fontId="8" fillId="0" borderId="7" xfId="4" applyFont="1" applyFill="1" applyBorder="1" applyAlignment="1" applyProtection="1">
      <alignment horizontal="center" vertical="center"/>
    </xf>
    <xf numFmtId="37" fontId="8" fillId="0" borderId="10" xfId="4" applyFont="1" applyFill="1" applyBorder="1" applyAlignment="1" applyProtection="1">
      <alignment horizontal="centerContinuous" vertical="center"/>
    </xf>
    <xf numFmtId="37" fontId="8" fillId="0" borderId="11" xfId="4" applyFont="1" applyFill="1" applyBorder="1" applyAlignment="1" applyProtection="1">
      <alignment horizontal="centerContinuous" vertical="center"/>
    </xf>
    <xf numFmtId="176" fontId="4" fillId="0" borderId="12" xfId="4" applyNumberFormat="1" applyFont="1" applyFill="1" applyBorder="1" applyAlignment="1" applyProtection="1">
      <alignment horizontal="centerContinuous" vertical="center"/>
    </xf>
    <xf numFmtId="176" fontId="2" fillId="0" borderId="13" xfId="4" applyNumberFormat="1" applyFont="1" applyFill="1" applyBorder="1" applyAlignment="1" applyProtection="1">
      <alignment horizontal="centerContinuous" vertical="center"/>
    </xf>
    <xf numFmtId="37" fontId="4" fillId="0" borderId="14" xfId="4" applyFont="1" applyFill="1" applyBorder="1" applyAlignment="1" applyProtection="1">
      <alignment horizontal="right" vertical="center"/>
    </xf>
    <xf numFmtId="37" fontId="2" fillId="0" borderId="14" xfId="4" applyFont="1" applyFill="1" applyBorder="1" applyAlignment="1" applyProtection="1">
      <alignment horizontal="right" vertical="center"/>
    </xf>
    <xf numFmtId="37" fontId="4" fillId="0" borderId="15" xfId="4" applyFont="1" applyFill="1" applyBorder="1" applyAlignment="1" applyProtection="1">
      <alignment horizontal="right" vertical="center"/>
    </xf>
    <xf numFmtId="37" fontId="2" fillId="0" borderId="13" xfId="4" applyFont="1" applyFill="1" applyBorder="1" applyAlignment="1" applyProtection="1">
      <alignment horizontal="right" vertical="center"/>
    </xf>
    <xf numFmtId="37" fontId="8" fillId="0" borderId="16" xfId="4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horizontal="center" vertical="center"/>
    </xf>
    <xf numFmtId="37" fontId="8" fillId="0" borderId="0" xfId="4" applyFont="1" applyFill="1" applyAlignment="1" applyProtection="1">
      <alignment vertical="center"/>
    </xf>
    <xf numFmtId="178" fontId="9" fillId="0" borderId="0" xfId="4" applyNumberFormat="1" applyFont="1" applyFill="1" applyAlignment="1">
      <alignment vertical="center"/>
    </xf>
    <xf numFmtId="37" fontId="9" fillId="0" borderId="18" xfId="4" applyFont="1" applyFill="1" applyBorder="1" applyAlignment="1" applyProtection="1">
      <alignment vertical="center"/>
    </xf>
    <xf numFmtId="37" fontId="9" fillId="0" borderId="6" xfId="4" applyFont="1" applyFill="1" applyBorder="1" applyAlignment="1" applyProtection="1">
      <alignment vertical="center"/>
    </xf>
    <xf numFmtId="37" fontId="9" fillId="0" borderId="26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left" vertical="center"/>
    </xf>
    <xf numFmtId="37" fontId="13" fillId="0" borderId="1" xfId="4" applyFont="1" applyFill="1" applyBorder="1" applyAlignment="1" applyProtection="1">
      <alignment horizontal="center" vertical="center"/>
    </xf>
    <xf numFmtId="37" fontId="13" fillId="0" borderId="6" xfId="4" applyFont="1" applyFill="1" applyBorder="1" applyAlignment="1" applyProtection="1">
      <alignment horizontal="center" vertical="center"/>
    </xf>
    <xf numFmtId="37" fontId="13" fillId="0" borderId="36" xfId="4" applyFont="1" applyFill="1" applyBorder="1" applyAlignment="1" applyProtection="1">
      <alignment horizontal="center" vertical="center"/>
    </xf>
    <xf numFmtId="37" fontId="4" fillId="0" borderId="26" xfId="4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37" fontId="8" fillId="0" borderId="6" xfId="4" applyFont="1" applyFill="1" applyBorder="1" applyAlignment="1" applyProtection="1">
      <alignment horizontal="center" vertical="center"/>
    </xf>
    <xf numFmtId="37" fontId="4" fillId="0" borderId="36" xfId="4" applyFont="1" applyFill="1" applyBorder="1" applyAlignment="1" applyProtection="1">
      <alignment horizontal="center" vertical="center"/>
    </xf>
    <xf numFmtId="37" fontId="7" fillId="0" borderId="47" xfId="4" applyFont="1" applyFill="1" applyBorder="1" applyAlignment="1" applyProtection="1">
      <alignment horizontal="center" vertical="center"/>
    </xf>
    <xf numFmtId="37" fontId="7" fillId="0" borderId="52" xfId="4" applyFont="1" applyFill="1" applyBorder="1" applyAlignment="1" applyProtection="1">
      <alignment horizontal="center"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7" xfId="4" applyFont="1" applyFill="1" applyBorder="1" applyAlignment="1" applyProtection="1">
      <alignment horizontal="distributed" vertical="center"/>
    </xf>
    <xf numFmtId="37" fontId="8" fillId="0" borderId="37" xfId="4" applyFont="1" applyFill="1" applyBorder="1" applyAlignment="1" applyProtection="1">
      <alignment horizontal="distributed" vertical="center"/>
    </xf>
    <xf numFmtId="37" fontId="8" fillId="0" borderId="41" xfId="4" applyFont="1" applyFill="1" applyBorder="1" applyAlignment="1" applyProtection="1">
      <alignment horizontal="distributed" vertical="center" wrapText="1"/>
    </xf>
    <xf numFmtId="37" fontId="8" fillId="0" borderId="7" xfId="4" applyFont="1" applyFill="1" applyBorder="1" applyAlignment="1" applyProtection="1">
      <alignment horizontal="distributed" vertical="center" wrapText="1"/>
    </xf>
    <xf numFmtId="37" fontId="8" fillId="0" borderId="37" xfId="4" applyFont="1" applyFill="1" applyBorder="1" applyAlignment="1" applyProtection="1">
      <alignment horizontal="distributed" vertical="center" wrapText="1"/>
    </xf>
    <xf numFmtId="179" fontId="9" fillId="0" borderId="31" xfId="4" applyNumberFormat="1" applyFont="1" applyBorder="1" applyAlignment="1">
      <alignment vertical="center"/>
    </xf>
    <xf numFmtId="179" fontId="9" fillId="0" borderId="3" xfId="4" applyNumberFormat="1" applyFont="1" applyBorder="1" applyAlignment="1">
      <alignment vertical="center"/>
    </xf>
    <xf numFmtId="179" fontId="9" fillId="0" borderId="3" xfId="4" applyNumberFormat="1" applyFont="1" applyBorder="1" applyAlignment="1">
      <alignment horizontal="right" vertical="center"/>
    </xf>
    <xf numFmtId="179" fontId="9" fillId="3" borderId="3" xfId="4" applyNumberFormat="1" applyFont="1" applyFill="1" applyBorder="1" applyAlignment="1">
      <alignment vertical="center"/>
    </xf>
    <xf numFmtId="179" fontId="9" fillId="0" borderId="32" xfId="4" applyNumberFormat="1" applyFont="1" applyBorder="1" applyAlignment="1">
      <alignment vertical="center"/>
    </xf>
    <xf numFmtId="179" fontId="9" fillId="2" borderId="2" xfId="4" applyNumberFormat="1" applyFont="1" applyFill="1" applyBorder="1" applyAlignment="1">
      <alignment vertical="center"/>
    </xf>
    <xf numFmtId="180" fontId="9" fillId="0" borderId="33" xfId="4" applyNumberFormat="1" applyFont="1" applyBorder="1" applyAlignment="1">
      <alignment vertical="center"/>
    </xf>
    <xf numFmtId="179" fontId="9" fillId="0" borderId="34" xfId="4" applyNumberFormat="1" applyFont="1" applyBorder="1" applyAlignment="1">
      <alignment vertical="center"/>
    </xf>
    <xf numFmtId="179" fontId="9" fillId="0" borderId="8" xfId="4" applyNumberFormat="1" applyFont="1" applyBorder="1" applyAlignment="1">
      <alignment horizontal="right" vertical="center"/>
    </xf>
    <xf numFmtId="179" fontId="9" fillId="0" borderId="34" xfId="4" applyNumberFormat="1" applyFont="1" applyBorder="1" applyAlignment="1">
      <alignment horizontal="right" vertical="center"/>
    </xf>
    <xf numFmtId="179" fontId="9" fillId="0" borderId="8" xfId="4" applyNumberFormat="1" applyFont="1" applyBorder="1" applyAlignment="1">
      <alignment vertical="center"/>
    </xf>
    <xf numFmtId="179" fontId="9" fillId="0" borderId="9" xfId="4" applyNumberFormat="1" applyFont="1" applyBorder="1" applyAlignment="1">
      <alignment vertical="center"/>
    </xf>
    <xf numFmtId="179" fontId="9" fillId="2" borderId="7" xfId="4" applyNumberFormat="1" applyFont="1" applyFill="1" applyBorder="1" applyAlignment="1">
      <alignment vertical="center"/>
    </xf>
    <xf numFmtId="180" fontId="9" fillId="0" borderId="35" xfId="4" applyNumberFormat="1" applyFont="1" applyBorder="1" applyAlignment="1">
      <alignment vertical="center"/>
    </xf>
    <xf numFmtId="179" fontId="9" fillId="0" borderId="7" xfId="4" applyNumberFormat="1" applyFont="1" applyBorder="1" applyAlignment="1">
      <alignment vertical="center"/>
    </xf>
    <xf numFmtId="179" fontId="9" fillId="0" borderId="7" xfId="4" applyNumberFormat="1" applyFont="1" applyBorder="1" applyAlignment="1">
      <alignment horizontal="right" vertical="center"/>
    </xf>
    <xf numFmtId="180" fontId="9" fillId="0" borderId="35" xfId="4" applyNumberFormat="1" applyFont="1" applyBorder="1" applyAlignment="1">
      <alignment horizontal="right" vertical="center"/>
    </xf>
    <xf numFmtId="180" fontId="9" fillId="0" borderId="35" xfId="4" quotePrefix="1" applyNumberFormat="1" applyFont="1" applyBorder="1" applyAlignment="1">
      <alignment horizontal="right" vertical="center"/>
    </xf>
    <xf numFmtId="180" fontId="9" fillId="2" borderId="35" xfId="4" applyNumberFormat="1" applyFont="1" applyFill="1" applyBorder="1" applyAlignment="1">
      <alignment horizontal="right" vertical="center"/>
    </xf>
    <xf numFmtId="179" fontId="9" fillId="0" borderId="38" xfId="4" applyNumberFormat="1" applyFont="1" applyBorder="1" applyAlignment="1">
      <alignment vertical="center"/>
    </xf>
    <xf numFmtId="179" fontId="9" fillId="0" borderId="10" xfId="4" applyNumberFormat="1" applyFont="1" applyBorder="1" applyAlignment="1">
      <alignment horizontal="right" vertical="center"/>
    </xf>
    <xf numFmtId="179" fontId="9" fillId="0" borderId="10" xfId="4" applyNumberFormat="1" applyFont="1" applyBorder="1" applyAlignment="1">
      <alignment vertical="center"/>
    </xf>
    <xf numFmtId="179" fontId="9" fillId="0" borderId="39" xfId="4" applyNumberFormat="1" applyFont="1" applyBorder="1" applyAlignment="1">
      <alignment vertical="center"/>
    </xf>
    <xf numFmtId="179" fontId="9" fillId="0" borderId="37" xfId="4" applyNumberFormat="1" applyFont="1" applyBorder="1" applyAlignment="1">
      <alignment vertical="center"/>
    </xf>
    <xf numFmtId="180" fontId="9" fillId="0" borderId="40" xfId="4" applyNumberFormat="1" applyFont="1" applyBorder="1" applyAlignment="1">
      <alignment vertical="center"/>
    </xf>
    <xf numFmtId="179" fontId="9" fillId="0" borderId="48" xfId="4" applyNumberFormat="1" applyFont="1" applyBorder="1" applyAlignment="1">
      <alignment vertical="center"/>
    </xf>
    <xf numFmtId="179" fontId="9" fillId="0" borderId="49" xfId="4" applyNumberFormat="1" applyFont="1" applyBorder="1" applyAlignment="1">
      <alignment vertical="center"/>
    </xf>
    <xf numFmtId="179" fontId="9" fillId="0" borderId="50" xfId="4" applyNumberFormat="1" applyFont="1" applyBorder="1" applyAlignment="1">
      <alignment vertical="center"/>
    </xf>
    <xf numFmtId="179" fontId="9" fillId="0" borderId="47" xfId="4" applyNumberFormat="1" applyFont="1" applyBorder="1" applyAlignment="1">
      <alignment vertical="center"/>
    </xf>
    <xf numFmtId="180" fontId="9" fillId="0" borderId="46" xfId="4" applyNumberFormat="1" applyFont="1" applyBorder="1" applyAlignment="1">
      <alignment horizontal="right" vertical="center"/>
    </xf>
    <xf numFmtId="179" fontId="9" fillId="0" borderId="48" xfId="4" applyNumberFormat="1" applyFont="1" applyBorder="1" applyAlignment="1">
      <alignment horizontal="right" vertical="center"/>
    </xf>
    <xf numFmtId="179" fontId="9" fillId="0" borderId="49" xfId="4" applyNumberFormat="1" applyFont="1" applyBorder="1" applyAlignment="1">
      <alignment horizontal="right" vertical="center"/>
    </xf>
    <xf numFmtId="179" fontId="9" fillId="0" borderId="50" xfId="4" applyNumberFormat="1" applyFont="1" applyBorder="1" applyAlignment="1">
      <alignment horizontal="right" vertical="center"/>
    </xf>
    <xf numFmtId="179" fontId="9" fillId="0" borderId="20" xfId="4" applyNumberFormat="1" applyFont="1" applyBorder="1" applyAlignment="1">
      <alignment vertical="center"/>
    </xf>
    <xf numFmtId="179" fontId="9" fillId="0" borderId="21" xfId="4" applyNumberFormat="1" applyFont="1" applyBorder="1" applyAlignment="1">
      <alignment vertical="center"/>
    </xf>
    <xf numFmtId="179" fontId="9" fillId="0" borderId="22" xfId="4" applyNumberFormat="1" applyFont="1" applyBorder="1" applyAlignment="1">
      <alignment vertical="center"/>
    </xf>
    <xf numFmtId="179" fontId="9" fillId="0" borderId="23" xfId="4" applyNumberFormat="1" applyFont="1" applyBorder="1" applyAlignment="1">
      <alignment vertical="center"/>
    </xf>
    <xf numFmtId="180" fontId="9" fillId="0" borderId="19" xfId="4" applyNumberFormat="1" applyFont="1" applyBorder="1" applyAlignment="1">
      <alignment horizontal="right" vertical="center"/>
    </xf>
    <xf numFmtId="179" fontId="9" fillId="0" borderId="42" xfId="4" applyNumberFormat="1" applyFont="1" applyBorder="1" applyAlignment="1">
      <alignment vertical="center"/>
    </xf>
    <xf numFmtId="179" fontId="9" fillId="0" borderId="42" xfId="4" applyNumberFormat="1" applyFont="1" applyBorder="1" applyAlignment="1">
      <alignment horizontal="right" vertical="center"/>
    </xf>
    <xf numFmtId="179" fontId="9" fillId="0" borderId="43" xfId="4" applyNumberFormat="1" applyFont="1" applyBorder="1" applyAlignment="1">
      <alignment vertical="center"/>
    </xf>
    <xf numFmtId="179" fontId="9" fillId="0" borderId="44" xfId="4" applyNumberFormat="1" applyFont="1" applyBorder="1" applyAlignment="1">
      <alignment vertical="center"/>
    </xf>
    <xf numFmtId="179" fontId="9" fillId="0" borderId="41" xfId="4" applyNumberFormat="1" applyFont="1" applyBorder="1" applyAlignment="1">
      <alignment vertical="center"/>
    </xf>
    <xf numFmtId="180" fontId="9" fillId="0" borderId="45" xfId="4" applyNumberFormat="1" applyFont="1" applyBorder="1" applyAlignment="1">
      <alignment vertical="center"/>
    </xf>
    <xf numFmtId="179" fontId="9" fillId="0" borderId="9" xfId="4" applyNumberFormat="1" applyFont="1" applyBorder="1" applyAlignment="1">
      <alignment horizontal="right" vertical="center"/>
    </xf>
    <xf numFmtId="181" fontId="9" fillId="0" borderId="35" xfId="4" applyNumberFormat="1" applyFont="1" applyBorder="1" applyAlignment="1">
      <alignment horizontal="right" vertical="center"/>
    </xf>
    <xf numFmtId="180" fontId="9" fillId="0" borderId="46" xfId="4" applyNumberFormat="1" applyFont="1" applyBorder="1" applyAlignment="1">
      <alignment vertical="center"/>
    </xf>
    <xf numFmtId="179" fontId="9" fillId="0" borderId="24" xfId="4" applyNumberFormat="1" applyFont="1" applyBorder="1" applyAlignment="1">
      <alignment vertical="center"/>
    </xf>
    <xf numFmtId="180" fontId="9" fillId="0" borderId="25" xfId="4" applyNumberFormat="1" applyFont="1" applyBorder="1" applyAlignment="1">
      <alignment vertical="center"/>
    </xf>
    <xf numFmtId="179" fontId="9" fillId="0" borderId="53" xfId="4" applyNumberFormat="1" applyFont="1" applyBorder="1" applyAlignment="1">
      <alignment vertical="center"/>
    </xf>
    <xf numFmtId="179" fontId="9" fillId="0" borderId="54" xfId="4" applyNumberFormat="1" applyFont="1" applyBorder="1" applyAlignment="1">
      <alignment vertical="center"/>
    </xf>
    <xf numFmtId="179" fontId="9" fillId="0" borderId="55" xfId="4" applyNumberFormat="1" applyFont="1" applyBorder="1" applyAlignment="1">
      <alignment vertical="center"/>
    </xf>
    <xf numFmtId="179" fontId="9" fillId="0" borderId="52" xfId="4" applyNumberFormat="1" applyFont="1" applyBorder="1" applyAlignment="1">
      <alignment vertical="center"/>
    </xf>
    <xf numFmtId="180" fontId="9" fillId="0" borderId="51" xfId="4" applyNumberFormat="1" applyFont="1" applyBorder="1" applyAlignment="1">
      <alignment horizontal="right" vertical="center"/>
    </xf>
    <xf numFmtId="180" fontId="9" fillId="0" borderId="27" xfId="4" quotePrefix="1" applyNumberFormat="1" applyFont="1" applyBorder="1" applyAlignment="1">
      <alignment horizontal="right" vertical="center"/>
    </xf>
    <xf numFmtId="180" fontId="9" fillId="0" borderId="51" xfId="4" applyNumberFormat="1" applyFont="1" applyBorder="1" applyAlignment="1">
      <alignment vertical="center"/>
    </xf>
    <xf numFmtId="179" fontId="9" fillId="0" borderId="28" xfId="4" applyNumberFormat="1" applyFont="1" applyBorder="1" applyAlignment="1">
      <alignment vertical="center"/>
    </xf>
    <xf numFmtId="179" fontId="9" fillId="0" borderId="29" xfId="4" applyNumberFormat="1" applyFont="1" applyBorder="1" applyAlignment="1">
      <alignment vertical="center"/>
    </xf>
    <xf numFmtId="179" fontId="9" fillId="0" borderId="30" xfId="4" applyNumberFormat="1" applyFont="1" applyBorder="1" applyAlignment="1">
      <alignment vertical="center"/>
    </xf>
    <xf numFmtId="179" fontId="9" fillId="0" borderId="16" xfId="4" applyNumberFormat="1" applyFont="1" applyBorder="1" applyAlignment="1">
      <alignment vertical="center"/>
    </xf>
    <xf numFmtId="180" fontId="9" fillId="0" borderId="17" xfId="4" applyNumberFormat="1" applyFont="1" applyBorder="1" applyAlignment="1">
      <alignment vertical="center"/>
    </xf>
    <xf numFmtId="37" fontId="13" fillId="0" borderId="12" xfId="4" applyFont="1" applyFill="1" applyBorder="1" applyAlignment="1" applyProtection="1">
      <alignment horizontal="center" vertical="center"/>
    </xf>
    <xf numFmtId="37" fontId="13" fillId="0" borderId="13" xfId="4" applyFont="1" applyFill="1" applyBorder="1" applyAlignment="1" applyProtection="1">
      <alignment horizontal="center" vertical="center"/>
    </xf>
    <xf numFmtId="37" fontId="13" fillId="0" borderId="57" xfId="4" applyFont="1" applyFill="1" applyBorder="1" applyAlignment="1" applyProtection="1">
      <alignment horizontal="center" vertical="center"/>
    </xf>
    <xf numFmtId="37" fontId="13" fillId="0" borderId="58" xfId="4" applyFont="1" applyFill="1" applyBorder="1" applyAlignment="1" applyProtection="1">
      <alignment horizontal="center" vertical="center"/>
    </xf>
    <xf numFmtId="37" fontId="13" fillId="0" borderId="6" xfId="4" applyFont="1" applyFill="1" applyBorder="1" applyAlignment="1" applyProtection="1">
      <alignment horizontal="center" vertical="center" shrinkToFit="1"/>
    </xf>
    <xf numFmtId="37" fontId="13" fillId="0" borderId="7" xfId="4" applyFont="1" applyFill="1" applyBorder="1" applyAlignment="1" applyProtection="1">
      <alignment horizontal="center" vertical="center" shrinkToFit="1"/>
    </xf>
    <xf numFmtId="37" fontId="10" fillId="0" borderId="0" xfId="4" applyFont="1" applyFill="1" applyAlignment="1" applyProtection="1">
      <alignment horizontal="left" vertical="center"/>
    </xf>
    <xf numFmtId="37" fontId="10" fillId="0" borderId="56" xfId="4" applyFont="1" applyFill="1" applyBorder="1" applyAlignment="1" applyProtection="1">
      <alignment horizontal="left" vertical="center"/>
    </xf>
    <xf numFmtId="37" fontId="4" fillId="0" borderId="56" xfId="4" applyFont="1" applyFill="1" applyBorder="1" applyAlignment="1" applyProtection="1">
      <alignment horizontal="right" vertical="center"/>
    </xf>
    <xf numFmtId="37" fontId="8" fillId="0" borderId="31" xfId="4" applyFont="1" applyFill="1" applyBorder="1" applyAlignment="1" applyProtection="1">
      <alignment horizontal="center" vertical="center" wrapText="1"/>
    </xf>
    <xf numFmtId="37" fontId="8" fillId="0" borderId="34" xfId="4" applyFont="1" applyFill="1" applyBorder="1" applyAlignment="1" applyProtection="1">
      <alignment horizontal="center" vertical="center" wrapText="1"/>
    </xf>
  </cellXfs>
  <cellStyles count="6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FFFF00"/>
    <pageSetUpPr fitToPage="1"/>
  </sheetPr>
  <dimension ref="A1:AE64"/>
  <sheetViews>
    <sheetView showGridLines="0" tabSelected="1" defaultGridColor="0" view="pageBreakPreview" colorId="22" zoomScaleNormal="87" zoomScaleSheetLayoutView="100" workbookViewId="0">
      <pane ySplit="5" topLeftCell="A6" activePane="bottomLeft" state="frozen"/>
      <selection activeCell="O20" sqref="O20"/>
      <selection pane="bottomLeft" activeCell="D15" sqref="D15"/>
    </sheetView>
  </sheetViews>
  <sheetFormatPr defaultRowHeight="14.4" x14ac:dyDescent="0.45"/>
  <cols>
    <col min="1" max="2" width="3.59765625" style="1" customWidth="1"/>
    <col min="3" max="3" width="3.69921875" style="1" customWidth="1"/>
    <col min="4" max="4" width="12" style="1" customWidth="1"/>
    <col min="5" max="5" width="17.09765625" style="1" bestFit="1" customWidth="1"/>
    <col min="6" max="11" width="16.19921875" style="1" customWidth="1"/>
    <col min="12" max="15" width="16.3984375" style="1" customWidth="1"/>
    <col min="16" max="16" width="9.59765625" style="1" bestFit="1" customWidth="1"/>
    <col min="17" max="17" width="19.8984375" style="3" customWidth="1"/>
    <col min="18" max="18" width="14.8984375" style="1" customWidth="1"/>
    <col min="19" max="19" width="13" style="1" customWidth="1"/>
    <col min="20" max="20" width="13.09765625" style="1" customWidth="1"/>
    <col min="21" max="256" width="9" style="1"/>
    <col min="257" max="258" width="3.59765625" style="1" customWidth="1"/>
    <col min="259" max="259" width="3.69921875" style="1" customWidth="1"/>
    <col min="260" max="260" width="12" style="1" customWidth="1"/>
    <col min="261" max="261" width="17.09765625" style="1" bestFit="1" customWidth="1"/>
    <col min="262" max="262" width="15.8984375" style="1" bestFit="1" customWidth="1"/>
    <col min="263" max="264" width="17.09765625" style="1" bestFit="1" customWidth="1"/>
    <col min="265" max="265" width="12.09765625" style="1" bestFit="1" customWidth="1"/>
    <col min="266" max="266" width="17.09765625" style="1" bestFit="1" customWidth="1"/>
    <col min="267" max="267" width="15.8984375" style="1" bestFit="1" customWidth="1"/>
    <col min="268" max="268" width="15.8984375" style="1" customWidth="1"/>
    <col min="269" max="270" width="14.09765625" style="1" customWidth="1"/>
    <col min="271" max="271" width="15.09765625" style="1" customWidth="1"/>
    <col min="272" max="272" width="9.59765625" style="1" bestFit="1" customWidth="1"/>
    <col min="273" max="273" width="11.8984375" style="1" bestFit="1" customWidth="1"/>
    <col min="274" max="274" width="14.8984375" style="1" customWidth="1"/>
    <col min="275" max="275" width="13" style="1" customWidth="1"/>
    <col min="276" max="276" width="13.09765625" style="1" customWidth="1"/>
    <col min="277" max="512" width="9" style="1"/>
    <col min="513" max="514" width="3.59765625" style="1" customWidth="1"/>
    <col min="515" max="515" width="3.69921875" style="1" customWidth="1"/>
    <col min="516" max="516" width="12" style="1" customWidth="1"/>
    <col min="517" max="517" width="17.09765625" style="1" bestFit="1" customWidth="1"/>
    <col min="518" max="518" width="15.8984375" style="1" bestFit="1" customWidth="1"/>
    <col min="519" max="520" width="17.09765625" style="1" bestFit="1" customWidth="1"/>
    <col min="521" max="521" width="12.09765625" style="1" bestFit="1" customWidth="1"/>
    <col min="522" max="522" width="17.09765625" style="1" bestFit="1" customWidth="1"/>
    <col min="523" max="523" width="15.8984375" style="1" bestFit="1" customWidth="1"/>
    <col min="524" max="524" width="15.8984375" style="1" customWidth="1"/>
    <col min="525" max="526" width="14.09765625" style="1" customWidth="1"/>
    <col min="527" max="527" width="15.09765625" style="1" customWidth="1"/>
    <col min="528" max="528" width="9.59765625" style="1" bestFit="1" customWidth="1"/>
    <col min="529" max="529" width="11.8984375" style="1" bestFit="1" customWidth="1"/>
    <col min="530" max="530" width="14.8984375" style="1" customWidth="1"/>
    <col min="531" max="531" width="13" style="1" customWidth="1"/>
    <col min="532" max="532" width="13.09765625" style="1" customWidth="1"/>
    <col min="533" max="768" width="9" style="1"/>
    <col min="769" max="770" width="3.59765625" style="1" customWidth="1"/>
    <col min="771" max="771" width="3.69921875" style="1" customWidth="1"/>
    <col min="772" max="772" width="12" style="1" customWidth="1"/>
    <col min="773" max="773" width="17.09765625" style="1" bestFit="1" customWidth="1"/>
    <col min="774" max="774" width="15.8984375" style="1" bestFit="1" customWidth="1"/>
    <col min="775" max="776" width="17.09765625" style="1" bestFit="1" customWidth="1"/>
    <col min="777" max="777" width="12.09765625" style="1" bestFit="1" customWidth="1"/>
    <col min="778" max="778" width="17.09765625" style="1" bestFit="1" customWidth="1"/>
    <col min="779" max="779" width="15.8984375" style="1" bestFit="1" customWidth="1"/>
    <col min="780" max="780" width="15.8984375" style="1" customWidth="1"/>
    <col min="781" max="782" width="14.09765625" style="1" customWidth="1"/>
    <col min="783" max="783" width="15.09765625" style="1" customWidth="1"/>
    <col min="784" max="784" width="9.59765625" style="1" bestFit="1" customWidth="1"/>
    <col min="785" max="785" width="11.8984375" style="1" bestFit="1" customWidth="1"/>
    <col min="786" max="786" width="14.8984375" style="1" customWidth="1"/>
    <col min="787" max="787" width="13" style="1" customWidth="1"/>
    <col min="788" max="788" width="13.09765625" style="1" customWidth="1"/>
    <col min="789" max="1024" width="9" style="1"/>
    <col min="1025" max="1026" width="3.59765625" style="1" customWidth="1"/>
    <col min="1027" max="1027" width="3.69921875" style="1" customWidth="1"/>
    <col min="1028" max="1028" width="12" style="1" customWidth="1"/>
    <col min="1029" max="1029" width="17.09765625" style="1" bestFit="1" customWidth="1"/>
    <col min="1030" max="1030" width="15.8984375" style="1" bestFit="1" customWidth="1"/>
    <col min="1031" max="1032" width="17.09765625" style="1" bestFit="1" customWidth="1"/>
    <col min="1033" max="1033" width="12.09765625" style="1" bestFit="1" customWidth="1"/>
    <col min="1034" max="1034" width="17.09765625" style="1" bestFit="1" customWidth="1"/>
    <col min="1035" max="1035" width="15.8984375" style="1" bestFit="1" customWidth="1"/>
    <col min="1036" max="1036" width="15.8984375" style="1" customWidth="1"/>
    <col min="1037" max="1038" width="14.09765625" style="1" customWidth="1"/>
    <col min="1039" max="1039" width="15.09765625" style="1" customWidth="1"/>
    <col min="1040" max="1040" width="9.59765625" style="1" bestFit="1" customWidth="1"/>
    <col min="1041" max="1041" width="11.8984375" style="1" bestFit="1" customWidth="1"/>
    <col min="1042" max="1042" width="14.8984375" style="1" customWidth="1"/>
    <col min="1043" max="1043" width="13" style="1" customWidth="1"/>
    <col min="1044" max="1044" width="13.09765625" style="1" customWidth="1"/>
    <col min="1045" max="1280" width="9" style="1"/>
    <col min="1281" max="1282" width="3.59765625" style="1" customWidth="1"/>
    <col min="1283" max="1283" width="3.69921875" style="1" customWidth="1"/>
    <col min="1284" max="1284" width="12" style="1" customWidth="1"/>
    <col min="1285" max="1285" width="17.09765625" style="1" bestFit="1" customWidth="1"/>
    <col min="1286" max="1286" width="15.8984375" style="1" bestFit="1" customWidth="1"/>
    <col min="1287" max="1288" width="17.09765625" style="1" bestFit="1" customWidth="1"/>
    <col min="1289" max="1289" width="12.09765625" style="1" bestFit="1" customWidth="1"/>
    <col min="1290" max="1290" width="17.09765625" style="1" bestFit="1" customWidth="1"/>
    <col min="1291" max="1291" width="15.8984375" style="1" bestFit="1" customWidth="1"/>
    <col min="1292" max="1292" width="15.8984375" style="1" customWidth="1"/>
    <col min="1293" max="1294" width="14.09765625" style="1" customWidth="1"/>
    <col min="1295" max="1295" width="15.09765625" style="1" customWidth="1"/>
    <col min="1296" max="1296" width="9.59765625" style="1" bestFit="1" customWidth="1"/>
    <col min="1297" max="1297" width="11.8984375" style="1" bestFit="1" customWidth="1"/>
    <col min="1298" max="1298" width="14.8984375" style="1" customWidth="1"/>
    <col min="1299" max="1299" width="13" style="1" customWidth="1"/>
    <col min="1300" max="1300" width="13.09765625" style="1" customWidth="1"/>
    <col min="1301" max="1536" width="9" style="1"/>
    <col min="1537" max="1538" width="3.59765625" style="1" customWidth="1"/>
    <col min="1539" max="1539" width="3.69921875" style="1" customWidth="1"/>
    <col min="1540" max="1540" width="12" style="1" customWidth="1"/>
    <col min="1541" max="1541" width="17.09765625" style="1" bestFit="1" customWidth="1"/>
    <col min="1542" max="1542" width="15.8984375" style="1" bestFit="1" customWidth="1"/>
    <col min="1543" max="1544" width="17.09765625" style="1" bestFit="1" customWidth="1"/>
    <col min="1545" max="1545" width="12.09765625" style="1" bestFit="1" customWidth="1"/>
    <col min="1546" max="1546" width="17.09765625" style="1" bestFit="1" customWidth="1"/>
    <col min="1547" max="1547" width="15.8984375" style="1" bestFit="1" customWidth="1"/>
    <col min="1548" max="1548" width="15.8984375" style="1" customWidth="1"/>
    <col min="1549" max="1550" width="14.09765625" style="1" customWidth="1"/>
    <col min="1551" max="1551" width="15.09765625" style="1" customWidth="1"/>
    <col min="1552" max="1552" width="9.59765625" style="1" bestFit="1" customWidth="1"/>
    <col min="1553" max="1553" width="11.8984375" style="1" bestFit="1" customWidth="1"/>
    <col min="1554" max="1554" width="14.8984375" style="1" customWidth="1"/>
    <col min="1555" max="1555" width="13" style="1" customWidth="1"/>
    <col min="1556" max="1556" width="13.09765625" style="1" customWidth="1"/>
    <col min="1557" max="1792" width="9" style="1"/>
    <col min="1793" max="1794" width="3.59765625" style="1" customWidth="1"/>
    <col min="1795" max="1795" width="3.69921875" style="1" customWidth="1"/>
    <col min="1796" max="1796" width="12" style="1" customWidth="1"/>
    <col min="1797" max="1797" width="17.09765625" style="1" bestFit="1" customWidth="1"/>
    <col min="1798" max="1798" width="15.8984375" style="1" bestFit="1" customWidth="1"/>
    <col min="1799" max="1800" width="17.09765625" style="1" bestFit="1" customWidth="1"/>
    <col min="1801" max="1801" width="12.09765625" style="1" bestFit="1" customWidth="1"/>
    <col min="1802" max="1802" width="17.09765625" style="1" bestFit="1" customWidth="1"/>
    <col min="1803" max="1803" width="15.8984375" style="1" bestFit="1" customWidth="1"/>
    <col min="1804" max="1804" width="15.8984375" style="1" customWidth="1"/>
    <col min="1805" max="1806" width="14.09765625" style="1" customWidth="1"/>
    <col min="1807" max="1807" width="15.09765625" style="1" customWidth="1"/>
    <col min="1808" max="1808" width="9.59765625" style="1" bestFit="1" customWidth="1"/>
    <col min="1809" max="1809" width="11.8984375" style="1" bestFit="1" customWidth="1"/>
    <col min="1810" max="1810" width="14.8984375" style="1" customWidth="1"/>
    <col min="1811" max="1811" width="13" style="1" customWidth="1"/>
    <col min="1812" max="1812" width="13.09765625" style="1" customWidth="1"/>
    <col min="1813" max="2048" width="9" style="1"/>
    <col min="2049" max="2050" width="3.59765625" style="1" customWidth="1"/>
    <col min="2051" max="2051" width="3.69921875" style="1" customWidth="1"/>
    <col min="2052" max="2052" width="12" style="1" customWidth="1"/>
    <col min="2053" max="2053" width="17.09765625" style="1" bestFit="1" customWidth="1"/>
    <col min="2054" max="2054" width="15.8984375" style="1" bestFit="1" customWidth="1"/>
    <col min="2055" max="2056" width="17.09765625" style="1" bestFit="1" customWidth="1"/>
    <col min="2057" max="2057" width="12.09765625" style="1" bestFit="1" customWidth="1"/>
    <col min="2058" max="2058" width="17.09765625" style="1" bestFit="1" customWidth="1"/>
    <col min="2059" max="2059" width="15.8984375" style="1" bestFit="1" customWidth="1"/>
    <col min="2060" max="2060" width="15.8984375" style="1" customWidth="1"/>
    <col min="2061" max="2062" width="14.09765625" style="1" customWidth="1"/>
    <col min="2063" max="2063" width="15.09765625" style="1" customWidth="1"/>
    <col min="2064" max="2064" width="9.59765625" style="1" bestFit="1" customWidth="1"/>
    <col min="2065" max="2065" width="11.8984375" style="1" bestFit="1" customWidth="1"/>
    <col min="2066" max="2066" width="14.8984375" style="1" customWidth="1"/>
    <col min="2067" max="2067" width="13" style="1" customWidth="1"/>
    <col min="2068" max="2068" width="13.09765625" style="1" customWidth="1"/>
    <col min="2069" max="2304" width="9" style="1"/>
    <col min="2305" max="2306" width="3.59765625" style="1" customWidth="1"/>
    <col min="2307" max="2307" width="3.69921875" style="1" customWidth="1"/>
    <col min="2308" max="2308" width="12" style="1" customWidth="1"/>
    <col min="2309" max="2309" width="17.09765625" style="1" bestFit="1" customWidth="1"/>
    <col min="2310" max="2310" width="15.8984375" style="1" bestFit="1" customWidth="1"/>
    <col min="2311" max="2312" width="17.09765625" style="1" bestFit="1" customWidth="1"/>
    <col min="2313" max="2313" width="12.09765625" style="1" bestFit="1" customWidth="1"/>
    <col min="2314" max="2314" width="17.09765625" style="1" bestFit="1" customWidth="1"/>
    <col min="2315" max="2315" width="15.8984375" style="1" bestFit="1" customWidth="1"/>
    <col min="2316" max="2316" width="15.8984375" style="1" customWidth="1"/>
    <col min="2317" max="2318" width="14.09765625" style="1" customWidth="1"/>
    <col min="2319" max="2319" width="15.09765625" style="1" customWidth="1"/>
    <col min="2320" max="2320" width="9.59765625" style="1" bestFit="1" customWidth="1"/>
    <col min="2321" max="2321" width="11.8984375" style="1" bestFit="1" customWidth="1"/>
    <col min="2322" max="2322" width="14.8984375" style="1" customWidth="1"/>
    <col min="2323" max="2323" width="13" style="1" customWidth="1"/>
    <col min="2324" max="2324" width="13.09765625" style="1" customWidth="1"/>
    <col min="2325" max="2560" width="9" style="1"/>
    <col min="2561" max="2562" width="3.59765625" style="1" customWidth="1"/>
    <col min="2563" max="2563" width="3.69921875" style="1" customWidth="1"/>
    <col min="2564" max="2564" width="12" style="1" customWidth="1"/>
    <col min="2565" max="2565" width="17.09765625" style="1" bestFit="1" customWidth="1"/>
    <col min="2566" max="2566" width="15.8984375" style="1" bestFit="1" customWidth="1"/>
    <col min="2567" max="2568" width="17.09765625" style="1" bestFit="1" customWidth="1"/>
    <col min="2569" max="2569" width="12.09765625" style="1" bestFit="1" customWidth="1"/>
    <col min="2570" max="2570" width="17.09765625" style="1" bestFit="1" customWidth="1"/>
    <col min="2571" max="2571" width="15.8984375" style="1" bestFit="1" customWidth="1"/>
    <col min="2572" max="2572" width="15.8984375" style="1" customWidth="1"/>
    <col min="2573" max="2574" width="14.09765625" style="1" customWidth="1"/>
    <col min="2575" max="2575" width="15.09765625" style="1" customWidth="1"/>
    <col min="2576" max="2576" width="9.59765625" style="1" bestFit="1" customWidth="1"/>
    <col min="2577" max="2577" width="11.8984375" style="1" bestFit="1" customWidth="1"/>
    <col min="2578" max="2578" width="14.8984375" style="1" customWidth="1"/>
    <col min="2579" max="2579" width="13" style="1" customWidth="1"/>
    <col min="2580" max="2580" width="13.09765625" style="1" customWidth="1"/>
    <col min="2581" max="2816" width="9" style="1"/>
    <col min="2817" max="2818" width="3.59765625" style="1" customWidth="1"/>
    <col min="2819" max="2819" width="3.69921875" style="1" customWidth="1"/>
    <col min="2820" max="2820" width="12" style="1" customWidth="1"/>
    <col min="2821" max="2821" width="17.09765625" style="1" bestFit="1" customWidth="1"/>
    <col min="2822" max="2822" width="15.8984375" style="1" bestFit="1" customWidth="1"/>
    <col min="2823" max="2824" width="17.09765625" style="1" bestFit="1" customWidth="1"/>
    <col min="2825" max="2825" width="12.09765625" style="1" bestFit="1" customWidth="1"/>
    <col min="2826" max="2826" width="17.09765625" style="1" bestFit="1" customWidth="1"/>
    <col min="2827" max="2827" width="15.8984375" style="1" bestFit="1" customWidth="1"/>
    <col min="2828" max="2828" width="15.8984375" style="1" customWidth="1"/>
    <col min="2829" max="2830" width="14.09765625" style="1" customWidth="1"/>
    <col min="2831" max="2831" width="15.09765625" style="1" customWidth="1"/>
    <col min="2832" max="2832" width="9.59765625" style="1" bestFit="1" customWidth="1"/>
    <col min="2833" max="2833" width="11.8984375" style="1" bestFit="1" customWidth="1"/>
    <col min="2834" max="2834" width="14.8984375" style="1" customWidth="1"/>
    <col min="2835" max="2835" width="13" style="1" customWidth="1"/>
    <col min="2836" max="2836" width="13.09765625" style="1" customWidth="1"/>
    <col min="2837" max="3072" width="9" style="1"/>
    <col min="3073" max="3074" width="3.59765625" style="1" customWidth="1"/>
    <col min="3075" max="3075" width="3.69921875" style="1" customWidth="1"/>
    <col min="3076" max="3076" width="12" style="1" customWidth="1"/>
    <col min="3077" max="3077" width="17.09765625" style="1" bestFit="1" customWidth="1"/>
    <col min="3078" max="3078" width="15.8984375" style="1" bestFit="1" customWidth="1"/>
    <col min="3079" max="3080" width="17.09765625" style="1" bestFit="1" customWidth="1"/>
    <col min="3081" max="3081" width="12.09765625" style="1" bestFit="1" customWidth="1"/>
    <col min="3082" max="3082" width="17.09765625" style="1" bestFit="1" customWidth="1"/>
    <col min="3083" max="3083" width="15.8984375" style="1" bestFit="1" customWidth="1"/>
    <col min="3084" max="3084" width="15.8984375" style="1" customWidth="1"/>
    <col min="3085" max="3086" width="14.09765625" style="1" customWidth="1"/>
    <col min="3087" max="3087" width="15.09765625" style="1" customWidth="1"/>
    <col min="3088" max="3088" width="9.59765625" style="1" bestFit="1" customWidth="1"/>
    <col min="3089" max="3089" width="11.8984375" style="1" bestFit="1" customWidth="1"/>
    <col min="3090" max="3090" width="14.8984375" style="1" customWidth="1"/>
    <col min="3091" max="3091" width="13" style="1" customWidth="1"/>
    <col min="3092" max="3092" width="13.09765625" style="1" customWidth="1"/>
    <col min="3093" max="3328" width="9" style="1"/>
    <col min="3329" max="3330" width="3.59765625" style="1" customWidth="1"/>
    <col min="3331" max="3331" width="3.69921875" style="1" customWidth="1"/>
    <col min="3332" max="3332" width="12" style="1" customWidth="1"/>
    <col min="3333" max="3333" width="17.09765625" style="1" bestFit="1" customWidth="1"/>
    <col min="3334" max="3334" width="15.8984375" style="1" bestFit="1" customWidth="1"/>
    <col min="3335" max="3336" width="17.09765625" style="1" bestFit="1" customWidth="1"/>
    <col min="3337" max="3337" width="12.09765625" style="1" bestFit="1" customWidth="1"/>
    <col min="3338" max="3338" width="17.09765625" style="1" bestFit="1" customWidth="1"/>
    <col min="3339" max="3339" width="15.8984375" style="1" bestFit="1" customWidth="1"/>
    <col min="3340" max="3340" width="15.8984375" style="1" customWidth="1"/>
    <col min="3341" max="3342" width="14.09765625" style="1" customWidth="1"/>
    <col min="3343" max="3343" width="15.09765625" style="1" customWidth="1"/>
    <col min="3344" max="3344" width="9.59765625" style="1" bestFit="1" customWidth="1"/>
    <col min="3345" max="3345" width="11.8984375" style="1" bestFit="1" customWidth="1"/>
    <col min="3346" max="3346" width="14.8984375" style="1" customWidth="1"/>
    <col min="3347" max="3347" width="13" style="1" customWidth="1"/>
    <col min="3348" max="3348" width="13.09765625" style="1" customWidth="1"/>
    <col min="3349" max="3584" width="9" style="1"/>
    <col min="3585" max="3586" width="3.59765625" style="1" customWidth="1"/>
    <col min="3587" max="3587" width="3.69921875" style="1" customWidth="1"/>
    <col min="3588" max="3588" width="12" style="1" customWidth="1"/>
    <col min="3589" max="3589" width="17.09765625" style="1" bestFit="1" customWidth="1"/>
    <col min="3590" max="3590" width="15.8984375" style="1" bestFit="1" customWidth="1"/>
    <col min="3591" max="3592" width="17.09765625" style="1" bestFit="1" customWidth="1"/>
    <col min="3593" max="3593" width="12.09765625" style="1" bestFit="1" customWidth="1"/>
    <col min="3594" max="3594" width="17.09765625" style="1" bestFit="1" customWidth="1"/>
    <col min="3595" max="3595" width="15.8984375" style="1" bestFit="1" customWidth="1"/>
    <col min="3596" max="3596" width="15.8984375" style="1" customWidth="1"/>
    <col min="3597" max="3598" width="14.09765625" style="1" customWidth="1"/>
    <col min="3599" max="3599" width="15.09765625" style="1" customWidth="1"/>
    <col min="3600" max="3600" width="9.59765625" style="1" bestFit="1" customWidth="1"/>
    <col min="3601" max="3601" width="11.8984375" style="1" bestFit="1" customWidth="1"/>
    <col min="3602" max="3602" width="14.8984375" style="1" customWidth="1"/>
    <col min="3603" max="3603" width="13" style="1" customWidth="1"/>
    <col min="3604" max="3604" width="13.09765625" style="1" customWidth="1"/>
    <col min="3605" max="3840" width="9" style="1"/>
    <col min="3841" max="3842" width="3.59765625" style="1" customWidth="1"/>
    <col min="3843" max="3843" width="3.69921875" style="1" customWidth="1"/>
    <col min="3844" max="3844" width="12" style="1" customWidth="1"/>
    <col min="3845" max="3845" width="17.09765625" style="1" bestFit="1" customWidth="1"/>
    <col min="3846" max="3846" width="15.8984375" style="1" bestFit="1" customWidth="1"/>
    <col min="3847" max="3848" width="17.09765625" style="1" bestFit="1" customWidth="1"/>
    <col min="3849" max="3849" width="12.09765625" style="1" bestFit="1" customWidth="1"/>
    <col min="3850" max="3850" width="17.09765625" style="1" bestFit="1" customWidth="1"/>
    <col min="3851" max="3851" width="15.8984375" style="1" bestFit="1" customWidth="1"/>
    <col min="3852" max="3852" width="15.8984375" style="1" customWidth="1"/>
    <col min="3853" max="3854" width="14.09765625" style="1" customWidth="1"/>
    <col min="3855" max="3855" width="15.09765625" style="1" customWidth="1"/>
    <col min="3856" max="3856" width="9.59765625" style="1" bestFit="1" customWidth="1"/>
    <col min="3857" max="3857" width="11.8984375" style="1" bestFit="1" customWidth="1"/>
    <col min="3858" max="3858" width="14.8984375" style="1" customWidth="1"/>
    <col min="3859" max="3859" width="13" style="1" customWidth="1"/>
    <col min="3860" max="3860" width="13.09765625" style="1" customWidth="1"/>
    <col min="3861" max="4096" width="9" style="1"/>
    <col min="4097" max="4098" width="3.59765625" style="1" customWidth="1"/>
    <col min="4099" max="4099" width="3.69921875" style="1" customWidth="1"/>
    <col min="4100" max="4100" width="12" style="1" customWidth="1"/>
    <col min="4101" max="4101" width="17.09765625" style="1" bestFit="1" customWidth="1"/>
    <col min="4102" max="4102" width="15.8984375" style="1" bestFit="1" customWidth="1"/>
    <col min="4103" max="4104" width="17.09765625" style="1" bestFit="1" customWidth="1"/>
    <col min="4105" max="4105" width="12.09765625" style="1" bestFit="1" customWidth="1"/>
    <col min="4106" max="4106" width="17.09765625" style="1" bestFit="1" customWidth="1"/>
    <col min="4107" max="4107" width="15.8984375" style="1" bestFit="1" customWidth="1"/>
    <col min="4108" max="4108" width="15.8984375" style="1" customWidth="1"/>
    <col min="4109" max="4110" width="14.09765625" style="1" customWidth="1"/>
    <col min="4111" max="4111" width="15.09765625" style="1" customWidth="1"/>
    <col min="4112" max="4112" width="9.59765625" style="1" bestFit="1" customWidth="1"/>
    <col min="4113" max="4113" width="11.8984375" style="1" bestFit="1" customWidth="1"/>
    <col min="4114" max="4114" width="14.8984375" style="1" customWidth="1"/>
    <col min="4115" max="4115" width="13" style="1" customWidth="1"/>
    <col min="4116" max="4116" width="13.09765625" style="1" customWidth="1"/>
    <col min="4117" max="4352" width="9" style="1"/>
    <col min="4353" max="4354" width="3.59765625" style="1" customWidth="1"/>
    <col min="4355" max="4355" width="3.69921875" style="1" customWidth="1"/>
    <col min="4356" max="4356" width="12" style="1" customWidth="1"/>
    <col min="4357" max="4357" width="17.09765625" style="1" bestFit="1" customWidth="1"/>
    <col min="4358" max="4358" width="15.8984375" style="1" bestFit="1" customWidth="1"/>
    <col min="4359" max="4360" width="17.09765625" style="1" bestFit="1" customWidth="1"/>
    <col min="4361" max="4361" width="12.09765625" style="1" bestFit="1" customWidth="1"/>
    <col min="4362" max="4362" width="17.09765625" style="1" bestFit="1" customWidth="1"/>
    <col min="4363" max="4363" width="15.8984375" style="1" bestFit="1" customWidth="1"/>
    <col min="4364" max="4364" width="15.8984375" style="1" customWidth="1"/>
    <col min="4365" max="4366" width="14.09765625" style="1" customWidth="1"/>
    <col min="4367" max="4367" width="15.09765625" style="1" customWidth="1"/>
    <col min="4368" max="4368" width="9.59765625" style="1" bestFit="1" customWidth="1"/>
    <col min="4369" max="4369" width="11.8984375" style="1" bestFit="1" customWidth="1"/>
    <col min="4370" max="4370" width="14.8984375" style="1" customWidth="1"/>
    <col min="4371" max="4371" width="13" style="1" customWidth="1"/>
    <col min="4372" max="4372" width="13.09765625" style="1" customWidth="1"/>
    <col min="4373" max="4608" width="9" style="1"/>
    <col min="4609" max="4610" width="3.59765625" style="1" customWidth="1"/>
    <col min="4611" max="4611" width="3.69921875" style="1" customWidth="1"/>
    <col min="4612" max="4612" width="12" style="1" customWidth="1"/>
    <col min="4613" max="4613" width="17.09765625" style="1" bestFit="1" customWidth="1"/>
    <col min="4614" max="4614" width="15.8984375" style="1" bestFit="1" customWidth="1"/>
    <col min="4615" max="4616" width="17.09765625" style="1" bestFit="1" customWidth="1"/>
    <col min="4617" max="4617" width="12.09765625" style="1" bestFit="1" customWidth="1"/>
    <col min="4618" max="4618" width="17.09765625" style="1" bestFit="1" customWidth="1"/>
    <col min="4619" max="4619" width="15.8984375" style="1" bestFit="1" customWidth="1"/>
    <col min="4620" max="4620" width="15.8984375" style="1" customWidth="1"/>
    <col min="4621" max="4622" width="14.09765625" style="1" customWidth="1"/>
    <col min="4623" max="4623" width="15.09765625" style="1" customWidth="1"/>
    <col min="4624" max="4624" width="9.59765625" style="1" bestFit="1" customWidth="1"/>
    <col min="4625" max="4625" width="11.8984375" style="1" bestFit="1" customWidth="1"/>
    <col min="4626" max="4626" width="14.8984375" style="1" customWidth="1"/>
    <col min="4627" max="4627" width="13" style="1" customWidth="1"/>
    <col min="4628" max="4628" width="13.09765625" style="1" customWidth="1"/>
    <col min="4629" max="4864" width="9" style="1"/>
    <col min="4865" max="4866" width="3.59765625" style="1" customWidth="1"/>
    <col min="4867" max="4867" width="3.69921875" style="1" customWidth="1"/>
    <col min="4868" max="4868" width="12" style="1" customWidth="1"/>
    <col min="4869" max="4869" width="17.09765625" style="1" bestFit="1" customWidth="1"/>
    <col min="4870" max="4870" width="15.8984375" style="1" bestFit="1" customWidth="1"/>
    <col min="4871" max="4872" width="17.09765625" style="1" bestFit="1" customWidth="1"/>
    <col min="4873" max="4873" width="12.09765625" style="1" bestFit="1" customWidth="1"/>
    <col min="4874" max="4874" width="17.09765625" style="1" bestFit="1" customWidth="1"/>
    <col min="4875" max="4875" width="15.8984375" style="1" bestFit="1" customWidth="1"/>
    <col min="4876" max="4876" width="15.8984375" style="1" customWidth="1"/>
    <col min="4877" max="4878" width="14.09765625" style="1" customWidth="1"/>
    <col min="4879" max="4879" width="15.09765625" style="1" customWidth="1"/>
    <col min="4880" max="4880" width="9.59765625" style="1" bestFit="1" customWidth="1"/>
    <col min="4881" max="4881" width="11.8984375" style="1" bestFit="1" customWidth="1"/>
    <col min="4882" max="4882" width="14.8984375" style="1" customWidth="1"/>
    <col min="4883" max="4883" width="13" style="1" customWidth="1"/>
    <col min="4884" max="4884" width="13.09765625" style="1" customWidth="1"/>
    <col min="4885" max="5120" width="9" style="1"/>
    <col min="5121" max="5122" width="3.59765625" style="1" customWidth="1"/>
    <col min="5123" max="5123" width="3.69921875" style="1" customWidth="1"/>
    <col min="5124" max="5124" width="12" style="1" customWidth="1"/>
    <col min="5125" max="5125" width="17.09765625" style="1" bestFit="1" customWidth="1"/>
    <col min="5126" max="5126" width="15.8984375" style="1" bestFit="1" customWidth="1"/>
    <col min="5127" max="5128" width="17.09765625" style="1" bestFit="1" customWidth="1"/>
    <col min="5129" max="5129" width="12.09765625" style="1" bestFit="1" customWidth="1"/>
    <col min="5130" max="5130" width="17.09765625" style="1" bestFit="1" customWidth="1"/>
    <col min="5131" max="5131" width="15.8984375" style="1" bestFit="1" customWidth="1"/>
    <col min="5132" max="5132" width="15.8984375" style="1" customWidth="1"/>
    <col min="5133" max="5134" width="14.09765625" style="1" customWidth="1"/>
    <col min="5135" max="5135" width="15.09765625" style="1" customWidth="1"/>
    <col min="5136" max="5136" width="9.59765625" style="1" bestFit="1" customWidth="1"/>
    <col min="5137" max="5137" width="11.8984375" style="1" bestFit="1" customWidth="1"/>
    <col min="5138" max="5138" width="14.8984375" style="1" customWidth="1"/>
    <col min="5139" max="5139" width="13" style="1" customWidth="1"/>
    <col min="5140" max="5140" width="13.09765625" style="1" customWidth="1"/>
    <col min="5141" max="5376" width="9" style="1"/>
    <col min="5377" max="5378" width="3.59765625" style="1" customWidth="1"/>
    <col min="5379" max="5379" width="3.69921875" style="1" customWidth="1"/>
    <col min="5380" max="5380" width="12" style="1" customWidth="1"/>
    <col min="5381" max="5381" width="17.09765625" style="1" bestFit="1" customWidth="1"/>
    <col min="5382" max="5382" width="15.8984375" style="1" bestFit="1" customWidth="1"/>
    <col min="5383" max="5384" width="17.09765625" style="1" bestFit="1" customWidth="1"/>
    <col min="5385" max="5385" width="12.09765625" style="1" bestFit="1" customWidth="1"/>
    <col min="5386" max="5386" width="17.09765625" style="1" bestFit="1" customWidth="1"/>
    <col min="5387" max="5387" width="15.8984375" style="1" bestFit="1" customWidth="1"/>
    <col min="5388" max="5388" width="15.8984375" style="1" customWidth="1"/>
    <col min="5389" max="5390" width="14.09765625" style="1" customWidth="1"/>
    <col min="5391" max="5391" width="15.09765625" style="1" customWidth="1"/>
    <col min="5392" max="5392" width="9.59765625" style="1" bestFit="1" customWidth="1"/>
    <col min="5393" max="5393" width="11.8984375" style="1" bestFit="1" customWidth="1"/>
    <col min="5394" max="5394" width="14.8984375" style="1" customWidth="1"/>
    <col min="5395" max="5395" width="13" style="1" customWidth="1"/>
    <col min="5396" max="5396" width="13.09765625" style="1" customWidth="1"/>
    <col min="5397" max="5632" width="9" style="1"/>
    <col min="5633" max="5634" width="3.59765625" style="1" customWidth="1"/>
    <col min="5635" max="5635" width="3.69921875" style="1" customWidth="1"/>
    <col min="5636" max="5636" width="12" style="1" customWidth="1"/>
    <col min="5637" max="5637" width="17.09765625" style="1" bestFit="1" customWidth="1"/>
    <col min="5638" max="5638" width="15.8984375" style="1" bestFit="1" customWidth="1"/>
    <col min="5639" max="5640" width="17.09765625" style="1" bestFit="1" customWidth="1"/>
    <col min="5641" max="5641" width="12.09765625" style="1" bestFit="1" customWidth="1"/>
    <col min="5642" max="5642" width="17.09765625" style="1" bestFit="1" customWidth="1"/>
    <col min="5643" max="5643" width="15.8984375" style="1" bestFit="1" customWidth="1"/>
    <col min="5644" max="5644" width="15.8984375" style="1" customWidth="1"/>
    <col min="5645" max="5646" width="14.09765625" style="1" customWidth="1"/>
    <col min="5647" max="5647" width="15.09765625" style="1" customWidth="1"/>
    <col min="5648" max="5648" width="9.59765625" style="1" bestFit="1" customWidth="1"/>
    <col min="5649" max="5649" width="11.8984375" style="1" bestFit="1" customWidth="1"/>
    <col min="5650" max="5650" width="14.8984375" style="1" customWidth="1"/>
    <col min="5651" max="5651" width="13" style="1" customWidth="1"/>
    <col min="5652" max="5652" width="13.09765625" style="1" customWidth="1"/>
    <col min="5653" max="5888" width="9" style="1"/>
    <col min="5889" max="5890" width="3.59765625" style="1" customWidth="1"/>
    <col min="5891" max="5891" width="3.69921875" style="1" customWidth="1"/>
    <col min="5892" max="5892" width="12" style="1" customWidth="1"/>
    <col min="5893" max="5893" width="17.09765625" style="1" bestFit="1" customWidth="1"/>
    <col min="5894" max="5894" width="15.8984375" style="1" bestFit="1" customWidth="1"/>
    <col min="5895" max="5896" width="17.09765625" style="1" bestFit="1" customWidth="1"/>
    <col min="5897" max="5897" width="12.09765625" style="1" bestFit="1" customWidth="1"/>
    <col min="5898" max="5898" width="17.09765625" style="1" bestFit="1" customWidth="1"/>
    <col min="5899" max="5899" width="15.8984375" style="1" bestFit="1" customWidth="1"/>
    <col min="5900" max="5900" width="15.8984375" style="1" customWidth="1"/>
    <col min="5901" max="5902" width="14.09765625" style="1" customWidth="1"/>
    <col min="5903" max="5903" width="15.09765625" style="1" customWidth="1"/>
    <col min="5904" max="5904" width="9.59765625" style="1" bestFit="1" customWidth="1"/>
    <col min="5905" max="5905" width="11.8984375" style="1" bestFit="1" customWidth="1"/>
    <col min="5906" max="5906" width="14.8984375" style="1" customWidth="1"/>
    <col min="5907" max="5907" width="13" style="1" customWidth="1"/>
    <col min="5908" max="5908" width="13.09765625" style="1" customWidth="1"/>
    <col min="5909" max="6144" width="9" style="1"/>
    <col min="6145" max="6146" width="3.59765625" style="1" customWidth="1"/>
    <col min="6147" max="6147" width="3.69921875" style="1" customWidth="1"/>
    <col min="6148" max="6148" width="12" style="1" customWidth="1"/>
    <col min="6149" max="6149" width="17.09765625" style="1" bestFit="1" customWidth="1"/>
    <col min="6150" max="6150" width="15.8984375" style="1" bestFit="1" customWidth="1"/>
    <col min="6151" max="6152" width="17.09765625" style="1" bestFit="1" customWidth="1"/>
    <col min="6153" max="6153" width="12.09765625" style="1" bestFit="1" customWidth="1"/>
    <col min="6154" max="6154" width="17.09765625" style="1" bestFit="1" customWidth="1"/>
    <col min="6155" max="6155" width="15.8984375" style="1" bestFit="1" customWidth="1"/>
    <col min="6156" max="6156" width="15.8984375" style="1" customWidth="1"/>
    <col min="6157" max="6158" width="14.09765625" style="1" customWidth="1"/>
    <col min="6159" max="6159" width="15.09765625" style="1" customWidth="1"/>
    <col min="6160" max="6160" width="9.59765625" style="1" bestFit="1" customWidth="1"/>
    <col min="6161" max="6161" width="11.8984375" style="1" bestFit="1" customWidth="1"/>
    <col min="6162" max="6162" width="14.8984375" style="1" customWidth="1"/>
    <col min="6163" max="6163" width="13" style="1" customWidth="1"/>
    <col min="6164" max="6164" width="13.09765625" style="1" customWidth="1"/>
    <col min="6165" max="6400" width="9" style="1"/>
    <col min="6401" max="6402" width="3.59765625" style="1" customWidth="1"/>
    <col min="6403" max="6403" width="3.69921875" style="1" customWidth="1"/>
    <col min="6404" max="6404" width="12" style="1" customWidth="1"/>
    <col min="6405" max="6405" width="17.09765625" style="1" bestFit="1" customWidth="1"/>
    <col min="6406" max="6406" width="15.8984375" style="1" bestFit="1" customWidth="1"/>
    <col min="6407" max="6408" width="17.09765625" style="1" bestFit="1" customWidth="1"/>
    <col min="6409" max="6409" width="12.09765625" style="1" bestFit="1" customWidth="1"/>
    <col min="6410" max="6410" width="17.09765625" style="1" bestFit="1" customWidth="1"/>
    <col min="6411" max="6411" width="15.8984375" style="1" bestFit="1" customWidth="1"/>
    <col min="6412" max="6412" width="15.8984375" style="1" customWidth="1"/>
    <col min="6413" max="6414" width="14.09765625" style="1" customWidth="1"/>
    <col min="6415" max="6415" width="15.09765625" style="1" customWidth="1"/>
    <col min="6416" max="6416" width="9.59765625" style="1" bestFit="1" customWidth="1"/>
    <col min="6417" max="6417" width="11.8984375" style="1" bestFit="1" customWidth="1"/>
    <col min="6418" max="6418" width="14.8984375" style="1" customWidth="1"/>
    <col min="6419" max="6419" width="13" style="1" customWidth="1"/>
    <col min="6420" max="6420" width="13.09765625" style="1" customWidth="1"/>
    <col min="6421" max="6656" width="9" style="1"/>
    <col min="6657" max="6658" width="3.59765625" style="1" customWidth="1"/>
    <col min="6659" max="6659" width="3.69921875" style="1" customWidth="1"/>
    <col min="6660" max="6660" width="12" style="1" customWidth="1"/>
    <col min="6661" max="6661" width="17.09765625" style="1" bestFit="1" customWidth="1"/>
    <col min="6662" max="6662" width="15.8984375" style="1" bestFit="1" customWidth="1"/>
    <col min="6663" max="6664" width="17.09765625" style="1" bestFit="1" customWidth="1"/>
    <col min="6665" max="6665" width="12.09765625" style="1" bestFit="1" customWidth="1"/>
    <col min="6666" max="6666" width="17.09765625" style="1" bestFit="1" customWidth="1"/>
    <col min="6667" max="6667" width="15.8984375" style="1" bestFit="1" customWidth="1"/>
    <col min="6668" max="6668" width="15.8984375" style="1" customWidth="1"/>
    <col min="6669" max="6670" width="14.09765625" style="1" customWidth="1"/>
    <col min="6671" max="6671" width="15.09765625" style="1" customWidth="1"/>
    <col min="6672" max="6672" width="9.59765625" style="1" bestFit="1" customWidth="1"/>
    <col min="6673" max="6673" width="11.8984375" style="1" bestFit="1" customWidth="1"/>
    <col min="6674" max="6674" width="14.8984375" style="1" customWidth="1"/>
    <col min="6675" max="6675" width="13" style="1" customWidth="1"/>
    <col min="6676" max="6676" width="13.09765625" style="1" customWidth="1"/>
    <col min="6677" max="6912" width="9" style="1"/>
    <col min="6913" max="6914" width="3.59765625" style="1" customWidth="1"/>
    <col min="6915" max="6915" width="3.69921875" style="1" customWidth="1"/>
    <col min="6916" max="6916" width="12" style="1" customWidth="1"/>
    <col min="6917" max="6917" width="17.09765625" style="1" bestFit="1" customWidth="1"/>
    <col min="6918" max="6918" width="15.8984375" style="1" bestFit="1" customWidth="1"/>
    <col min="6919" max="6920" width="17.09765625" style="1" bestFit="1" customWidth="1"/>
    <col min="6921" max="6921" width="12.09765625" style="1" bestFit="1" customWidth="1"/>
    <col min="6922" max="6922" width="17.09765625" style="1" bestFit="1" customWidth="1"/>
    <col min="6923" max="6923" width="15.8984375" style="1" bestFit="1" customWidth="1"/>
    <col min="6924" max="6924" width="15.8984375" style="1" customWidth="1"/>
    <col min="6925" max="6926" width="14.09765625" style="1" customWidth="1"/>
    <col min="6927" max="6927" width="15.09765625" style="1" customWidth="1"/>
    <col min="6928" max="6928" width="9.59765625" style="1" bestFit="1" customWidth="1"/>
    <col min="6929" max="6929" width="11.8984375" style="1" bestFit="1" customWidth="1"/>
    <col min="6930" max="6930" width="14.8984375" style="1" customWidth="1"/>
    <col min="6931" max="6931" width="13" style="1" customWidth="1"/>
    <col min="6932" max="6932" width="13.09765625" style="1" customWidth="1"/>
    <col min="6933" max="7168" width="9" style="1"/>
    <col min="7169" max="7170" width="3.59765625" style="1" customWidth="1"/>
    <col min="7171" max="7171" width="3.69921875" style="1" customWidth="1"/>
    <col min="7172" max="7172" width="12" style="1" customWidth="1"/>
    <col min="7173" max="7173" width="17.09765625" style="1" bestFit="1" customWidth="1"/>
    <col min="7174" max="7174" width="15.8984375" style="1" bestFit="1" customWidth="1"/>
    <col min="7175" max="7176" width="17.09765625" style="1" bestFit="1" customWidth="1"/>
    <col min="7177" max="7177" width="12.09765625" style="1" bestFit="1" customWidth="1"/>
    <col min="7178" max="7178" width="17.09765625" style="1" bestFit="1" customWidth="1"/>
    <col min="7179" max="7179" width="15.8984375" style="1" bestFit="1" customWidth="1"/>
    <col min="7180" max="7180" width="15.8984375" style="1" customWidth="1"/>
    <col min="7181" max="7182" width="14.09765625" style="1" customWidth="1"/>
    <col min="7183" max="7183" width="15.09765625" style="1" customWidth="1"/>
    <col min="7184" max="7184" width="9.59765625" style="1" bestFit="1" customWidth="1"/>
    <col min="7185" max="7185" width="11.8984375" style="1" bestFit="1" customWidth="1"/>
    <col min="7186" max="7186" width="14.8984375" style="1" customWidth="1"/>
    <col min="7187" max="7187" width="13" style="1" customWidth="1"/>
    <col min="7188" max="7188" width="13.09765625" style="1" customWidth="1"/>
    <col min="7189" max="7424" width="9" style="1"/>
    <col min="7425" max="7426" width="3.59765625" style="1" customWidth="1"/>
    <col min="7427" max="7427" width="3.69921875" style="1" customWidth="1"/>
    <col min="7428" max="7428" width="12" style="1" customWidth="1"/>
    <col min="7429" max="7429" width="17.09765625" style="1" bestFit="1" customWidth="1"/>
    <col min="7430" max="7430" width="15.8984375" style="1" bestFit="1" customWidth="1"/>
    <col min="7431" max="7432" width="17.09765625" style="1" bestFit="1" customWidth="1"/>
    <col min="7433" max="7433" width="12.09765625" style="1" bestFit="1" customWidth="1"/>
    <col min="7434" max="7434" width="17.09765625" style="1" bestFit="1" customWidth="1"/>
    <col min="7435" max="7435" width="15.8984375" style="1" bestFit="1" customWidth="1"/>
    <col min="7436" max="7436" width="15.8984375" style="1" customWidth="1"/>
    <col min="7437" max="7438" width="14.09765625" style="1" customWidth="1"/>
    <col min="7439" max="7439" width="15.09765625" style="1" customWidth="1"/>
    <col min="7440" max="7440" width="9.59765625" style="1" bestFit="1" customWidth="1"/>
    <col min="7441" max="7441" width="11.8984375" style="1" bestFit="1" customWidth="1"/>
    <col min="7442" max="7442" width="14.8984375" style="1" customWidth="1"/>
    <col min="7443" max="7443" width="13" style="1" customWidth="1"/>
    <col min="7444" max="7444" width="13.09765625" style="1" customWidth="1"/>
    <col min="7445" max="7680" width="9" style="1"/>
    <col min="7681" max="7682" width="3.59765625" style="1" customWidth="1"/>
    <col min="7683" max="7683" width="3.69921875" style="1" customWidth="1"/>
    <col min="7684" max="7684" width="12" style="1" customWidth="1"/>
    <col min="7685" max="7685" width="17.09765625" style="1" bestFit="1" customWidth="1"/>
    <col min="7686" max="7686" width="15.8984375" style="1" bestFit="1" customWidth="1"/>
    <col min="7687" max="7688" width="17.09765625" style="1" bestFit="1" customWidth="1"/>
    <col min="7689" max="7689" width="12.09765625" style="1" bestFit="1" customWidth="1"/>
    <col min="7690" max="7690" width="17.09765625" style="1" bestFit="1" customWidth="1"/>
    <col min="7691" max="7691" width="15.8984375" style="1" bestFit="1" customWidth="1"/>
    <col min="7692" max="7692" width="15.8984375" style="1" customWidth="1"/>
    <col min="7693" max="7694" width="14.09765625" style="1" customWidth="1"/>
    <col min="7695" max="7695" width="15.09765625" style="1" customWidth="1"/>
    <col min="7696" max="7696" width="9.59765625" style="1" bestFit="1" customWidth="1"/>
    <col min="7697" max="7697" width="11.8984375" style="1" bestFit="1" customWidth="1"/>
    <col min="7698" max="7698" width="14.8984375" style="1" customWidth="1"/>
    <col min="7699" max="7699" width="13" style="1" customWidth="1"/>
    <col min="7700" max="7700" width="13.09765625" style="1" customWidth="1"/>
    <col min="7701" max="7936" width="9" style="1"/>
    <col min="7937" max="7938" width="3.59765625" style="1" customWidth="1"/>
    <col min="7939" max="7939" width="3.69921875" style="1" customWidth="1"/>
    <col min="7940" max="7940" width="12" style="1" customWidth="1"/>
    <col min="7941" max="7941" width="17.09765625" style="1" bestFit="1" customWidth="1"/>
    <col min="7942" max="7942" width="15.8984375" style="1" bestFit="1" customWidth="1"/>
    <col min="7943" max="7944" width="17.09765625" style="1" bestFit="1" customWidth="1"/>
    <col min="7945" max="7945" width="12.09765625" style="1" bestFit="1" customWidth="1"/>
    <col min="7946" max="7946" width="17.09765625" style="1" bestFit="1" customWidth="1"/>
    <col min="7947" max="7947" width="15.8984375" style="1" bestFit="1" customWidth="1"/>
    <col min="7948" max="7948" width="15.8984375" style="1" customWidth="1"/>
    <col min="7949" max="7950" width="14.09765625" style="1" customWidth="1"/>
    <col min="7951" max="7951" width="15.09765625" style="1" customWidth="1"/>
    <col min="7952" max="7952" width="9.59765625" style="1" bestFit="1" customWidth="1"/>
    <col min="7953" max="7953" width="11.8984375" style="1" bestFit="1" customWidth="1"/>
    <col min="7954" max="7954" width="14.8984375" style="1" customWidth="1"/>
    <col min="7955" max="7955" width="13" style="1" customWidth="1"/>
    <col min="7956" max="7956" width="13.09765625" style="1" customWidth="1"/>
    <col min="7957" max="8192" width="9" style="1"/>
    <col min="8193" max="8194" width="3.59765625" style="1" customWidth="1"/>
    <col min="8195" max="8195" width="3.69921875" style="1" customWidth="1"/>
    <col min="8196" max="8196" width="12" style="1" customWidth="1"/>
    <col min="8197" max="8197" width="17.09765625" style="1" bestFit="1" customWidth="1"/>
    <col min="8198" max="8198" width="15.8984375" style="1" bestFit="1" customWidth="1"/>
    <col min="8199" max="8200" width="17.09765625" style="1" bestFit="1" customWidth="1"/>
    <col min="8201" max="8201" width="12.09765625" style="1" bestFit="1" customWidth="1"/>
    <col min="8202" max="8202" width="17.09765625" style="1" bestFit="1" customWidth="1"/>
    <col min="8203" max="8203" width="15.8984375" style="1" bestFit="1" customWidth="1"/>
    <col min="8204" max="8204" width="15.8984375" style="1" customWidth="1"/>
    <col min="8205" max="8206" width="14.09765625" style="1" customWidth="1"/>
    <col min="8207" max="8207" width="15.09765625" style="1" customWidth="1"/>
    <col min="8208" max="8208" width="9.59765625" style="1" bestFit="1" customWidth="1"/>
    <col min="8209" max="8209" width="11.8984375" style="1" bestFit="1" customWidth="1"/>
    <col min="8210" max="8210" width="14.8984375" style="1" customWidth="1"/>
    <col min="8211" max="8211" width="13" style="1" customWidth="1"/>
    <col min="8212" max="8212" width="13.09765625" style="1" customWidth="1"/>
    <col min="8213" max="8448" width="9" style="1"/>
    <col min="8449" max="8450" width="3.59765625" style="1" customWidth="1"/>
    <col min="8451" max="8451" width="3.69921875" style="1" customWidth="1"/>
    <col min="8452" max="8452" width="12" style="1" customWidth="1"/>
    <col min="8453" max="8453" width="17.09765625" style="1" bestFit="1" customWidth="1"/>
    <col min="8454" max="8454" width="15.8984375" style="1" bestFit="1" customWidth="1"/>
    <col min="8455" max="8456" width="17.09765625" style="1" bestFit="1" customWidth="1"/>
    <col min="8457" max="8457" width="12.09765625" style="1" bestFit="1" customWidth="1"/>
    <col min="8458" max="8458" width="17.09765625" style="1" bestFit="1" customWidth="1"/>
    <col min="8459" max="8459" width="15.8984375" style="1" bestFit="1" customWidth="1"/>
    <col min="8460" max="8460" width="15.8984375" style="1" customWidth="1"/>
    <col min="8461" max="8462" width="14.09765625" style="1" customWidth="1"/>
    <col min="8463" max="8463" width="15.09765625" style="1" customWidth="1"/>
    <col min="8464" max="8464" width="9.59765625" style="1" bestFit="1" customWidth="1"/>
    <col min="8465" max="8465" width="11.8984375" style="1" bestFit="1" customWidth="1"/>
    <col min="8466" max="8466" width="14.8984375" style="1" customWidth="1"/>
    <col min="8467" max="8467" width="13" style="1" customWidth="1"/>
    <col min="8468" max="8468" width="13.09765625" style="1" customWidth="1"/>
    <col min="8469" max="8704" width="9" style="1"/>
    <col min="8705" max="8706" width="3.59765625" style="1" customWidth="1"/>
    <col min="8707" max="8707" width="3.69921875" style="1" customWidth="1"/>
    <col min="8708" max="8708" width="12" style="1" customWidth="1"/>
    <col min="8709" max="8709" width="17.09765625" style="1" bestFit="1" customWidth="1"/>
    <col min="8710" max="8710" width="15.8984375" style="1" bestFit="1" customWidth="1"/>
    <col min="8711" max="8712" width="17.09765625" style="1" bestFit="1" customWidth="1"/>
    <col min="8713" max="8713" width="12.09765625" style="1" bestFit="1" customWidth="1"/>
    <col min="8714" max="8714" width="17.09765625" style="1" bestFit="1" customWidth="1"/>
    <col min="8715" max="8715" width="15.8984375" style="1" bestFit="1" customWidth="1"/>
    <col min="8716" max="8716" width="15.8984375" style="1" customWidth="1"/>
    <col min="8717" max="8718" width="14.09765625" style="1" customWidth="1"/>
    <col min="8719" max="8719" width="15.09765625" style="1" customWidth="1"/>
    <col min="8720" max="8720" width="9.59765625" style="1" bestFit="1" customWidth="1"/>
    <col min="8721" max="8721" width="11.8984375" style="1" bestFit="1" customWidth="1"/>
    <col min="8722" max="8722" width="14.8984375" style="1" customWidth="1"/>
    <col min="8723" max="8723" width="13" style="1" customWidth="1"/>
    <col min="8724" max="8724" width="13.09765625" style="1" customWidth="1"/>
    <col min="8725" max="8960" width="9" style="1"/>
    <col min="8961" max="8962" width="3.59765625" style="1" customWidth="1"/>
    <col min="8963" max="8963" width="3.69921875" style="1" customWidth="1"/>
    <col min="8964" max="8964" width="12" style="1" customWidth="1"/>
    <col min="8965" max="8965" width="17.09765625" style="1" bestFit="1" customWidth="1"/>
    <col min="8966" max="8966" width="15.8984375" style="1" bestFit="1" customWidth="1"/>
    <col min="8967" max="8968" width="17.09765625" style="1" bestFit="1" customWidth="1"/>
    <col min="8969" max="8969" width="12.09765625" style="1" bestFit="1" customWidth="1"/>
    <col min="8970" max="8970" width="17.09765625" style="1" bestFit="1" customWidth="1"/>
    <col min="8971" max="8971" width="15.8984375" style="1" bestFit="1" customWidth="1"/>
    <col min="8972" max="8972" width="15.8984375" style="1" customWidth="1"/>
    <col min="8973" max="8974" width="14.09765625" style="1" customWidth="1"/>
    <col min="8975" max="8975" width="15.09765625" style="1" customWidth="1"/>
    <col min="8976" max="8976" width="9.59765625" style="1" bestFit="1" customWidth="1"/>
    <col min="8977" max="8977" width="11.8984375" style="1" bestFit="1" customWidth="1"/>
    <col min="8978" max="8978" width="14.8984375" style="1" customWidth="1"/>
    <col min="8979" max="8979" width="13" style="1" customWidth="1"/>
    <col min="8980" max="8980" width="13.09765625" style="1" customWidth="1"/>
    <col min="8981" max="9216" width="9" style="1"/>
    <col min="9217" max="9218" width="3.59765625" style="1" customWidth="1"/>
    <col min="9219" max="9219" width="3.69921875" style="1" customWidth="1"/>
    <col min="9220" max="9220" width="12" style="1" customWidth="1"/>
    <col min="9221" max="9221" width="17.09765625" style="1" bestFit="1" customWidth="1"/>
    <col min="9222" max="9222" width="15.8984375" style="1" bestFit="1" customWidth="1"/>
    <col min="9223" max="9224" width="17.09765625" style="1" bestFit="1" customWidth="1"/>
    <col min="9225" max="9225" width="12.09765625" style="1" bestFit="1" customWidth="1"/>
    <col min="9226" max="9226" width="17.09765625" style="1" bestFit="1" customWidth="1"/>
    <col min="9227" max="9227" width="15.8984375" style="1" bestFit="1" customWidth="1"/>
    <col min="9228" max="9228" width="15.8984375" style="1" customWidth="1"/>
    <col min="9229" max="9230" width="14.09765625" style="1" customWidth="1"/>
    <col min="9231" max="9231" width="15.09765625" style="1" customWidth="1"/>
    <col min="9232" max="9232" width="9.59765625" style="1" bestFit="1" customWidth="1"/>
    <col min="9233" max="9233" width="11.8984375" style="1" bestFit="1" customWidth="1"/>
    <col min="9234" max="9234" width="14.8984375" style="1" customWidth="1"/>
    <col min="9235" max="9235" width="13" style="1" customWidth="1"/>
    <col min="9236" max="9236" width="13.09765625" style="1" customWidth="1"/>
    <col min="9237" max="9472" width="9" style="1"/>
    <col min="9473" max="9474" width="3.59765625" style="1" customWidth="1"/>
    <col min="9475" max="9475" width="3.69921875" style="1" customWidth="1"/>
    <col min="9476" max="9476" width="12" style="1" customWidth="1"/>
    <col min="9477" max="9477" width="17.09765625" style="1" bestFit="1" customWidth="1"/>
    <col min="9478" max="9478" width="15.8984375" style="1" bestFit="1" customWidth="1"/>
    <col min="9479" max="9480" width="17.09765625" style="1" bestFit="1" customWidth="1"/>
    <col min="9481" max="9481" width="12.09765625" style="1" bestFit="1" customWidth="1"/>
    <col min="9482" max="9482" width="17.09765625" style="1" bestFit="1" customWidth="1"/>
    <col min="9483" max="9483" width="15.8984375" style="1" bestFit="1" customWidth="1"/>
    <col min="9484" max="9484" width="15.8984375" style="1" customWidth="1"/>
    <col min="9485" max="9486" width="14.09765625" style="1" customWidth="1"/>
    <col min="9487" max="9487" width="15.09765625" style="1" customWidth="1"/>
    <col min="9488" max="9488" width="9.59765625" style="1" bestFit="1" customWidth="1"/>
    <col min="9489" max="9489" width="11.8984375" style="1" bestFit="1" customWidth="1"/>
    <col min="9490" max="9490" width="14.8984375" style="1" customWidth="1"/>
    <col min="9491" max="9491" width="13" style="1" customWidth="1"/>
    <col min="9492" max="9492" width="13.09765625" style="1" customWidth="1"/>
    <col min="9493" max="9728" width="9" style="1"/>
    <col min="9729" max="9730" width="3.59765625" style="1" customWidth="1"/>
    <col min="9731" max="9731" width="3.69921875" style="1" customWidth="1"/>
    <col min="9732" max="9732" width="12" style="1" customWidth="1"/>
    <col min="9733" max="9733" width="17.09765625" style="1" bestFit="1" customWidth="1"/>
    <col min="9734" max="9734" width="15.8984375" style="1" bestFit="1" customWidth="1"/>
    <col min="9735" max="9736" width="17.09765625" style="1" bestFit="1" customWidth="1"/>
    <col min="9737" max="9737" width="12.09765625" style="1" bestFit="1" customWidth="1"/>
    <col min="9738" max="9738" width="17.09765625" style="1" bestFit="1" customWidth="1"/>
    <col min="9739" max="9739" width="15.8984375" style="1" bestFit="1" customWidth="1"/>
    <col min="9740" max="9740" width="15.8984375" style="1" customWidth="1"/>
    <col min="9741" max="9742" width="14.09765625" style="1" customWidth="1"/>
    <col min="9743" max="9743" width="15.09765625" style="1" customWidth="1"/>
    <col min="9744" max="9744" width="9.59765625" style="1" bestFit="1" customWidth="1"/>
    <col min="9745" max="9745" width="11.8984375" style="1" bestFit="1" customWidth="1"/>
    <col min="9746" max="9746" width="14.8984375" style="1" customWidth="1"/>
    <col min="9747" max="9747" width="13" style="1" customWidth="1"/>
    <col min="9748" max="9748" width="13.09765625" style="1" customWidth="1"/>
    <col min="9749" max="9984" width="9" style="1"/>
    <col min="9985" max="9986" width="3.59765625" style="1" customWidth="1"/>
    <col min="9987" max="9987" width="3.69921875" style="1" customWidth="1"/>
    <col min="9988" max="9988" width="12" style="1" customWidth="1"/>
    <col min="9989" max="9989" width="17.09765625" style="1" bestFit="1" customWidth="1"/>
    <col min="9990" max="9990" width="15.8984375" style="1" bestFit="1" customWidth="1"/>
    <col min="9991" max="9992" width="17.09765625" style="1" bestFit="1" customWidth="1"/>
    <col min="9993" max="9993" width="12.09765625" style="1" bestFit="1" customWidth="1"/>
    <col min="9994" max="9994" width="17.09765625" style="1" bestFit="1" customWidth="1"/>
    <col min="9995" max="9995" width="15.8984375" style="1" bestFit="1" customWidth="1"/>
    <col min="9996" max="9996" width="15.8984375" style="1" customWidth="1"/>
    <col min="9997" max="9998" width="14.09765625" style="1" customWidth="1"/>
    <col min="9999" max="9999" width="15.09765625" style="1" customWidth="1"/>
    <col min="10000" max="10000" width="9.59765625" style="1" bestFit="1" customWidth="1"/>
    <col min="10001" max="10001" width="11.8984375" style="1" bestFit="1" customWidth="1"/>
    <col min="10002" max="10002" width="14.8984375" style="1" customWidth="1"/>
    <col min="10003" max="10003" width="13" style="1" customWidth="1"/>
    <col min="10004" max="10004" width="13.09765625" style="1" customWidth="1"/>
    <col min="10005" max="10240" width="9" style="1"/>
    <col min="10241" max="10242" width="3.59765625" style="1" customWidth="1"/>
    <col min="10243" max="10243" width="3.69921875" style="1" customWidth="1"/>
    <col min="10244" max="10244" width="12" style="1" customWidth="1"/>
    <col min="10245" max="10245" width="17.09765625" style="1" bestFit="1" customWidth="1"/>
    <col min="10246" max="10246" width="15.8984375" style="1" bestFit="1" customWidth="1"/>
    <col min="10247" max="10248" width="17.09765625" style="1" bestFit="1" customWidth="1"/>
    <col min="10249" max="10249" width="12.09765625" style="1" bestFit="1" customWidth="1"/>
    <col min="10250" max="10250" width="17.09765625" style="1" bestFit="1" customWidth="1"/>
    <col min="10251" max="10251" width="15.8984375" style="1" bestFit="1" customWidth="1"/>
    <col min="10252" max="10252" width="15.8984375" style="1" customWidth="1"/>
    <col min="10253" max="10254" width="14.09765625" style="1" customWidth="1"/>
    <col min="10255" max="10255" width="15.09765625" style="1" customWidth="1"/>
    <col min="10256" max="10256" width="9.59765625" style="1" bestFit="1" customWidth="1"/>
    <col min="10257" max="10257" width="11.8984375" style="1" bestFit="1" customWidth="1"/>
    <col min="10258" max="10258" width="14.8984375" style="1" customWidth="1"/>
    <col min="10259" max="10259" width="13" style="1" customWidth="1"/>
    <col min="10260" max="10260" width="13.09765625" style="1" customWidth="1"/>
    <col min="10261" max="10496" width="9" style="1"/>
    <col min="10497" max="10498" width="3.59765625" style="1" customWidth="1"/>
    <col min="10499" max="10499" width="3.69921875" style="1" customWidth="1"/>
    <col min="10500" max="10500" width="12" style="1" customWidth="1"/>
    <col min="10501" max="10501" width="17.09765625" style="1" bestFit="1" customWidth="1"/>
    <col min="10502" max="10502" width="15.8984375" style="1" bestFit="1" customWidth="1"/>
    <col min="10503" max="10504" width="17.09765625" style="1" bestFit="1" customWidth="1"/>
    <col min="10505" max="10505" width="12.09765625" style="1" bestFit="1" customWidth="1"/>
    <col min="10506" max="10506" width="17.09765625" style="1" bestFit="1" customWidth="1"/>
    <col min="10507" max="10507" width="15.8984375" style="1" bestFit="1" customWidth="1"/>
    <col min="10508" max="10508" width="15.8984375" style="1" customWidth="1"/>
    <col min="10509" max="10510" width="14.09765625" style="1" customWidth="1"/>
    <col min="10511" max="10511" width="15.09765625" style="1" customWidth="1"/>
    <col min="10512" max="10512" width="9.59765625" style="1" bestFit="1" customWidth="1"/>
    <col min="10513" max="10513" width="11.8984375" style="1" bestFit="1" customWidth="1"/>
    <col min="10514" max="10514" width="14.8984375" style="1" customWidth="1"/>
    <col min="10515" max="10515" width="13" style="1" customWidth="1"/>
    <col min="10516" max="10516" width="13.09765625" style="1" customWidth="1"/>
    <col min="10517" max="10752" width="9" style="1"/>
    <col min="10753" max="10754" width="3.59765625" style="1" customWidth="1"/>
    <col min="10755" max="10755" width="3.69921875" style="1" customWidth="1"/>
    <col min="10756" max="10756" width="12" style="1" customWidth="1"/>
    <col min="10757" max="10757" width="17.09765625" style="1" bestFit="1" customWidth="1"/>
    <col min="10758" max="10758" width="15.8984375" style="1" bestFit="1" customWidth="1"/>
    <col min="10759" max="10760" width="17.09765625" style="1" bestFit="1" customWidth="1"/>
    <col min="10761" max="10761" width="12.09765625" style="1" bestFit="1" customWidth="1"/>
    <col min="10762" max="10762" width="17.09765625" style="1" bestFit="1" customWidth="1"/>
    <col min="10763" max="10763" width="15.8984375" style="1" bestFit="1" customWidth="1"/>
    <col min="10764" max="10764" width="15.8984375" style="1" customWidth="1"/>
    <col min="10765" max="10766" width="14.09765625" style="1" customWidth="1"/>
    <col min="10767" max="10767" width="15.09765625" style="1" customWidth="1"/>
    <col min="10768" max="10768" width="9.59765625" style="1" bestFit="1" customWidth="1"/>
    <col min="10769" max="10769" width="11.8984375" style="1" bestFit="1" customWidth="1"/>
    <col min="10770" max="10770" width="14.8984375" style="1" customWidth="1"/>
    <col min="10771" max="10771" width="13" style="1" customWidth="1"/>
    <col min="10772" max="10772" width="13.09765625" style="1" customWidth="1"/>
    <col min="10773" max="11008" width="9" style="1"/>
    <col min="11009" max="11010" width="3.59765625" style="1" customWidth="1"/>
    <col min="11011" max="11011" width="3.69921875" style="1" customWidth="1"/>
    <col min="11012" max="11012" width="12" style="1" customWidth="1"/>
    <col min="11013" max="11013" width="17.09765625" style="1" bestFit="1" customWidth="1"/>
    <col min="11014" max="11014" width="15.8984375" style="1" bestFit="1" customWidth="1"/>
    <col min="11015" max="11016" width="17.09765625" style="1" bestFit="1" customWidth="1"/>
    <col min="11017" max="11017" width="12.09765625" style="1" bestFit="1" customWidth="1"/>
    <col min="11018" max="11018" width="17.09765625" style="1" bestFit="1" customWidth="1"/>
    <col min="11019" max="11019" width="15.8984375" style="1" bestFit="1" customWidth="1"/>
    <col min="11020" max="11020" width="15.8984375" style="1" customWidth="1"/>
    <col min="11021" max="11022" width="14.09765625" style="1" customWidth="1"/>
    <col min="11023" max="11023" width="15.09765625" style="1" customWidth="1"/>
    <col min="11024" max="11024" width="9.59765625" style="1" bestFit="1" customWidth="1"/>
    <col min="11025" max="11025" width="11.8984375" style="1" bestFit="1" customWidth="1"/>
    <col min="11026" max="11026" width="14.8984375" style="1" customWidth="1"/>
    <col min="11027" max="11027" width="13" style="1" customWidth="1"/>
    <col min="11028" max="11028" width="13.09765625" style="1" customWidth="1"/>
    <col min="11029" max="11264" width="9" style="1"/>
    <col min="11265" max="11266" width="3.59765625" style="1" customWidth="1"/>
    <col min="11267" max="11267" width="3.69921875" style="1" customWidth="1"/>
    <col min="11268" max="11268" width="12" style="1" customWidth="1"/>
    <col min="11269" max="11269" width="17.09765625" style="1" bestFit="1" customWidth="1"/>
    <col min="11270" max="11270" width="15.8984375" style="1" bestFit="1" customWidth="1"/>
    <col min="11271" max="11272" width="17.09765625" style="1" bestFit="1" customWidth="1"/>
    <col min="11273" max="11273" width="12.09765625" style="1" bestFit="1" customWidth="1"/>
    <col min="11274" max="11274" width="17.09765625" style="1" bestFit="1" customWidth="1"/>
    <col min="11275" max="11275" width="15.8984375" style="1" bestFit="1" customWidth="1"/>
    <col min="11276" max="11276" width="15.8984375" style="1" customWidth="1"/>
    <col min="11277" max="11278" width="14.09765625" style="1" customWidth="1"/>
    <col min="11279" max="11279" width="15.09765625" style="1" customWidth="1"/>
    <col min="11280" max="11280" width="9.59765625" style="1" bestFit="1" customWidth="1"/>
    <col min="11281" max="11281" width="11.8984375" style="1" bestFit="1" customWidth="1"/>
    <col min="11282" max="11282" width="14.8984375" style="1" customWidth="1"/>
    <col min="11283" max="11283" width="13" style="1" customWidth="1"/>
    <col min="11284" max="11284" width="13.09765625" style="1" customWidth="1"/>
    <col min="11285" max="11520" width="9" style="1"/>
    <col min="11521" max="11522" width="3.59765625" style="1" customWidth="1"/>
    <col min="11523" max="11523" width="3.69921875" style="1" customWidth="1"/>
    <col min="11524" max="11524" width="12" style="1" customWidth="1"/>
    <col min="11525" max="11525" width="17.09765625" style="1" bestFit="1" customWidth="1"/>
    <col min="11526" max="11526" width="15.8984375" style="1" bestFit="1" customWidth="1"/>
    <col min="11527" max="11528" width="17.09765625" style="1" bestFit="1" customWidth="1"/>
    <col min="11529" max="11529" width="12.09765625" style="1" bestFit="1" customWidth="1"/>
    <col min="11530" max="11530" width="17.09765625" style="1" bestFit="1" customWidth="1"/>
    <col min="11531" max="11531" width="15.8984375" style="1" bestFit="1" customWidth="1"/>
    <col min="11532" max="11532" width="15.8984375" style="1" customWidth="1"/>
    <col min="11533" max="11534" width="14.09765625" style="1" customWidth="1"/>
    <col min="11535" max="11535" width="15.09765625" style="1" customWidth="1"/>
    <col min="11536" max="11536" width="9.59765625" style="1" bestFit="1" customWidth="1"/>
    <col min="11537" max="11537" width="11.8984375" style="1" bestFit="1" customWidth="1"/>
    <col min="11538" max="11538" width="14.8984375" style="1" customWidth="1"/>
    <col min="11539" max="11539" width="13" style="1" customWidth="1"/>
    <col min="11540" max="11540" width="13.09765625" style="1" customWidth="1"/>
    <col min="11541" max="11776" width="9" style="1"/>
    <col min="11777" max="11778" width="3.59765625" style="1" customWidth="1"/>
    <col min="11779" max="11779" width="3.69921875" style="1" customWidth="1"/>
    <col min="11780" max="11780" width="12" style="1" customWidth="1"/>
    <col min="11781" max="11781" width="17.09765625" style="1" bestFit="1" customWidth="1"/>
    <col min="11782" max="11782" width="15.8984375" style="1" bestFit="1" customWidth="1"/>
    <col min="11783" max="11784" width="17.09765625" style="1" bestFit="1" customWidth="1"/>
    <col min="11785" max="11785" width="12.09765625" style="1" bestFit="1" customWidth="1"/>
    <col min="11786" max="11786" width="17.09765625" style="1" bestFit="1" customWidth="1"/>
    <col min="11787" max="11787" width="15.8984375" style="1" bestFit="1" customWidth="1"/>
    <col min="11788" max="11788" width="15.8984375" style="1" customWidth="1"/>
    <col min="11789" max="11790" width="14.09765625" style="1" customWidth="1"/>
    <col min="11791" max="11791" width="15.09765625" style="1" customWidth="1"/>
    <col min="11792" max="11792" width="9.59765625" style="1" bestFit="1" customWidth="1"/>
    <col min="11793" max="11793" width="11.8984375" style="1" bestFit="1" customWidth="1"/>
    <col min="11794" max="11794" width="14.8984375" style="1" customWidth="1"/>
    <col min="11795" max="11795" width="13" style="1" customWidth="1"/>
    <col min="11796" max="11796" width="13.09765625" style="1" customWidth="1"/>
    <col min="11797" max="12032" width="9" style="1"/>
    <col min="12033" max="12034" width="3.59765625" style="1" customWidth="1"/>
    <col min="12035" max="12035" width="3.69921875" style="1" customWidth="1"/>
    <col min="12036" max="12036" width="12" style="1" customWidth="1"/>
    <col min="12037" max="12037" width="17.09765625" style="1" bestFit="1" customWidth="1"/>
    <col min="12038" max="12038" width="15.8984375" style="1" bestFit="1" customWidth="1"/>
    <col min="12039" max="12040" width="17.09765625" style="1" bestFit="1" customWidth="1"/>
    <col min="12041" max="12041" width="12.09765625" style="1" bestFit="1" customWidth="1"/>
    <col min="12042" max="12042" width="17.09765625" style="1" bestFit="1" customWidth="1"/>
    <col min="12043" max="12043" width="15.8984375" style="1" bestFit="1" customWidth="1"/>
    <col min="12044" max="12044" width="15.8984375" style="1" customWidth="1"/>
    <col min="12045" max="12046" width="14.09765625" style="1" customWidth="1"/>
    <col min="12047" max="12047" width="15.09765625" style="1" customWidth="1"/>
    <col min="12048" max="12048" width="9.59765625" style="1" bestFit="1" customWidth="1"/>
    <col min="12049" max="12049" width="11.8984375" style="1" bestFit="1" customWidth="1"/>
    <col min="12050" max="12050" width="14.8984375" style="1" customWidth="1"/>
    <col min="12051" max="12051" width="13" style="1" customWidth="1"/>
    <col min="12052" max="12052" width="13.09765625" style="1" customWidth="1"/>
    <col min="12053" max="12288" width="9" style="1"/>
    <col min="12289" max="12290" width="3.59765625" style="1" customWidth="1"/>
    <col min="12291" max="12291" width="3.69921875" style="1" customWidth="1"/>
    <col min="12292" max="12292" width="12" style="1" customWidth="1"/>
    <col min="12293" max="12293" width="17.09765625" style="1" bestFit="1" customWidth="1"/>
    <col min="12294" max="12294" width="15.8984375" style="1" bestFit="1" customWidth="1"/>
    <col min="12295" max="12296" width="17.09765625" style="1" bestFit="1" customWidth="1"/>
    <col min="12297" max="12297" width="12.09765625" style="1" bestFit="1" customWidth="1"/>
    <col min="12298" max="12298" width="17.09765625" style="1" bestFit="1" customWidth="1"/>
    <col min="12299" max="12299" width="15.8984375" style="1" bestFit="1" customWidth="1"/>
    <col min="12300" max="12300" width="15.8984375" style="1" customWidth="1"/>
    <col min="12301" max="12302" width="14.09765625" style="1" customWidth="1"/>
    <col min="12303" max="12303" width="15.09765625" style="1" customWidth="1"/>
    <col min="12304" max="12304" width="9.59765625" style="1" bestFit="1" customWidth="1"/>
    <col min="12305" max="12305" width="11.8984375" style="1" bestFit="1" customWidth="1"/>
    <col min="12306" max="12306" width="14.8984375" style="1" customWidth="1"/>
    <col min="12307" max="12307" width="13" style="1" customWidth="1"/>
    <col min="12308" max="12308" width="13.09765625" style="1" customWidth="1"/>
    <col min="12309" max="12544" width="9" style="1"/>
    <col min="12545" max="12546" width="3.59765625" style="1" customWidth="1"/>
    <col min="12547" max="12547" width="3.69921875" style="1" customWidth="1"/>
    <col min="12548" max="12548" width="12" style="1" customWidth="1"/>
    <col min="12549" max="12549" width="17.09765625" style="1" bestFit="1" customWidth="1"/>
    <col min="12550" max="12550" width="15.8984375" style="1" bestFit="1" customWidth="1"/>
    <col min="12551" max="12552" width="17.09765625" style="1" bestFit="1" customWidth="1"/>
    <col min="12553" max="12553" width="12.09765625" style="1" bestFit="1" customWidth="1"/>
    <col min="12554" max="12554" width="17.09765625" style="1" bestFit="1" customWidth="1"/>
    <col min="12555" max="12555" width="15.8984375" style="1" bestFit="1" customWidth="1"/>
    <col min="12556" max="12556" width="15.8984375" style="1" customWidth="1"/>
    <col min="12557" max="12558" width="14.09765625" style="1" customWidth="1"/>
    <col min="12559" max="12559" width="15.09765625" style="1" customWidth="1"/>
    <col min="12560" max="12560" width="9.59765625" style="1" bestFit="1" customWidth="1"/>
    <col min="12561" max="12561" width="11.8984375" style="1" bestFit="1" customWidth="1"/>
    <col min="12562" max="12562" width="14.8984375" style="1" customWidth="1"/>
    <col min="12563" max="12563" width="13" style="1" customWidth="1"/>
    <col min="12564" max="12564" width="13.09765625" style="1" customWidth="1"/>
    <col min="12565" max="12800" width="9" style="1"/>
    <col min="12801" max="12802" width="3.59765625" style="1" customWidth="1"/>
    <col min="12803" max="12803" width="3.69921875" style="1" customWidth="1"/>
    <col min="12804" max="12804" width="12" style="1" customWidth="1"/>
    <col min="12805" max="12805" width="17.09765625" style="1" bestFit="1" customWidth="1"/>
    <col min="12806" max="12806" width="15.8984375" style="1" bestFit="1" customWidth="1"/>
    <col min="12807" max="12808" width="17.09765625" style="1" bestFit="1" customWidth="1"/>
    <col min="12809" max="12809" width="12.09765625" style="1" bestFit="1" customWidth="1"/>
    <col min="12810" max="12810" width="17.09765625" style="1" bestFit="1" customWidth="1"/>
    <col min="12811" max="12811" width="15.8984375" style="1" bestFit="1" customWidth="1"/>
    <col min="12812" max="12812" width="15.8984375" style="1" customWidth="1"/>
    <col min="12813" max="12814" width="14.09765625" style="1" customWidth="1"/>
    <col min="12815" max="12815" width="15.09765625" style="1" customWidth="1"/>
    <col min="12816" max="12816" width="9.59765625" style="1" bestFit="1" customWidth="1"/>
    <col min="12817" max="12817" width="11.8984375" style="1" bestFit="1" customWidth="1"/>
    <col min="12818" max="12818" width="14.8984375" style="1" customWidth="1"/>
    <col min="12819" max="12819" width="13" style="1" customWidth="1"/>
    <col min="12820" max="12820" width="13.09765625" style="1" customWidth="1"/>
    <col min="12821" max="13056" width="9" style="1"/>
    <col min="13057" max="13058" width="3.59765625" style="1" customWidth="1"/>
    <col min="13059" max="13059" width="3.69921875" style="1" customWidth="1"/>
    <col min="13060" max="13060" width="12" style="1" customWidth="1"/>
    <col min="13061" max="13061" width="17.09765625" style="1" bestFit="1" customWidth="1"/>
    <col min="13062" max="13062" width="15.8984375" style="1" bestFit="1" customWidth="1"/>
    <col min="13063" max="13064" width="17.09765625" style="1" bestFit="1" customWidth="1"/>
    <col min="13065" max="13065" width="12.09765625" style="1" bestFit="1" customWidth="1"/>
    <col min="13066" max="13066" width="17.09765625" style="1" bestFit="1" customWidth="1"/>
    <col min="13067" max="13067" width="15.8984375" style="1" bestFit="1" customWidth="1"/>
    <col min="13068" max="13068" width="15.8984375" style="1" customWidth="1"/>
    <col min="13069" max="13070" width="14.09765625" style="1" customWidth="1"/>
    <col min="13071" max="13071" width="15.09765625" style="1" customWidth="1"/>
    <col min="13072" max="13072" width="9.59765625" style="1" bestFit="1" customWidth="1"/>
    <col min="13073" max="13073" width="11.8984375" style="1" bestFit="1" customWidth="1"/>
    <col min="13074" max="13074" width="14.8984375" style="1" customWidth="1"/>
    <col min="13075" max="13075" width="13" style="1" customWidth="1"/>
    <col min="13076" max="13076" width="13.09765625" style="1" customWidth="1"/>
    <col min="13077" max="13312" width="9" style="1"/>
    <col min="13313" max="13314" width="3.59765625" style="1" customWidth="1"/>
    <col min="13315" max="13315" width="3.69921875" style="1" customWidth="1"/>
    <col min="13316" max="13316" width="12" style="1" customWidth="1"/>
    <col min="13317" max="13317" width="17.09765625" style="1" bestFit="1" customWidth="1"/>
    <col min="13318" max="13318" width="15.8984375" style="1" bestFit="1" customWidth="1"/>
    <col min="13319" max="13320" width="17.09765625" style="1" bestFit="1" customWidth="1"/>
    <col min="13321" max="13321" width="12.09765625" style="1" bestFit="1" customWidth="1"/>
    <col min="13322" max="13322" width="17.09765625" style="1" bestFit="1" customWidth="1"/>
    <col min="13323" max="13323" width="15.8984375" style="1" bestFit="1" customWidth="1"/>
    <col min="13324" max="13324" width="15.8984375" style="1" customWidth="1"/>
    <col min="13325" max="13326" width="14.09765625" style="1" customWidth="1"/>
    <col min="13327" max="13327" width="15.09765625" style="1" customWidth="1"/>
    <col min="13328" max="13328" width="9.59765625" style="1" bestFit="1" customWidth="1"/>
    <col min="13329" max="13329" width="11.8984375" style="1" bestFit="1" customWidth="1"/>
    <col min="13330" max="13330" width="14.8984375" style="1" customWidth="1"/>
    <col min="13331" max="13331" width="13" style="1" customWidth="1"/>
    <col min="13332" max="13332" width="13.09765625" style="1" customWidth="1"/>
    <col min="13333" max="13568" width="9" style="1"/>
    <col min="13569" max="13570" width="3.59765625" style="1" customWidth="1"/>
    <col min="13571" max="13571" width="3.69921875" style="1" customWidth="1"/>
    <col min="13572" max="13572" width="12" style="1" customWidth="1"/>
    <col min="13573" max="13573" width="17.09765625" style="1" bestFit="1" customWidth="1"/>
    <col min="13574" max="13574" width="15.8984375" style="1" bestFit="1" customWidth="1"/>
    <col min="13575" max="13576" width="17.09765625" style="1" bestFit="1" customWidth="1"/>
    <col min="13577" max="13577" width="12.09765625" style="1" bestFit="1" customWidth="1"/>
    <col min="13578" max="13578" width="17.09765625" style="1" bestFit="1" customWidth="1"/>
    <col min="13579" max="13579" width="15.8984375" style="1" bestFit="1" customWidth="1"/>
    <col min="13580" max="13580" width="15.8984375" style="1" customWidth="1"/>
    <col min="13581" max="13582" width="14.09765625" style="1" customWidth="1"/>
    <col min="13583" max="13583" width="15.09765625" style="1" customWidth="1"/>
    <col min="13584" max="13584" width="9.59765625" style="1" bestFit="1" customWidth="1"/>
    <col min="13585" max="13585" width="11.8984375" style="1" bestFit="1" customWidth="1"/>
    <col min="13586" max="13586" width="14.8984375" style="1" customWidth="1"/>
    <col min="13587" max="13587" width="13" style="1" customWidth="1"/>
    <col min="13588" max="13588" width="13.09765625" style="1" customWidth="1"/>
    <col min="13589" max="13824" width="9" style="1"/>
    <col min="13825" max="13826" width="3.59765625" style="1" customWidth="1"/>
    <col min="13827" max="13827" width="3.69921875" style="1" customWidth="1"/>
    <col min="13828" max="13828" width="12" style="1" customWidth="1"/>
    <col min="13829" max="13829" width="17.09765625" style="1" bestFit="1" customWidth="1"/>
    <col min="13830" max="13830" width="15.8984375" style="1" bestFit="1" customWidth="1"/>
    <col min="13831" max="13832" width="17.09765625" style="1" bestFit="1" customWidth="1"/>
    <col min="13833" max="13833" width="12.09765625" style="1" bestFit="1" customWidth="1"/>
    <col min="13834" max="13834" width="17.09765625" style="1" bestFit="1" customWidth="1"/>
    <col min="13835" max="13835" width="15.8984375" style="1" bestFit="1" customWidth="1"/>
    <col min="13836" max="13836" width="15.8984375" style="1" customWidth="1"/>
    <col min="13837" max="13838" width="14.09765625" style="1" customWidth="1"/>
    <col min="13839" max="13839" width="15.09765625" style="1" customWidth="1"/>
    <col min="13840" max="13840" width="9.59765625" style="1" bestFit="1" customWidth="1"/>
    <col min="13841" max="13841" width="11.8984375" style="1" bestFit="1" customWidth="1"/>
    <col min="13842" max="13842" width="14.8984375" style="1" customWidth="1"/>
    <col min="13843" max="13843" width="13" style="1" customWidth="1"/>
    <col min="13844" max="13844" width="13.09765625" style="1" customWidth="1"/>
    <col min="13845" max="14080" width="9" style="1"/>
    <col min="14081" max="14082" width="3.59765625" style="1" customWidth="1"/>
    <col min="14083" max="14083" width="3.69921875" style="1" customWidth="1"/>
    <col min="14084" max="14084" width="12" style="1" customWidth="1"/>
    <col min="14085" max="14085" width="17.09765625" style="1" bestFit="1" customWidth="1"/>
    <col min="14086" max="14086" width="15.8984375" style="1" bestFit="1" customWidth="1"/>
    <col min="14087" max="14088" width="17.09765625" style="1" bestFit="1" customWidth="1"/>
    <col min="14089" max="14089" width="12.09765625" style="1" bestFit="1" customWidth="1"/>
    <col min="14090" max="14090" width="17.09765625" style="1" bestFit="1" customWidth="1"/>
    <col min="14091" max="14091" width="15.8984375" style="1" bestFit="1" customWidth="1"/>
    <col min="14092" max="14092" width="15.8984375" style="1" customWidth="1"/>
    <col min="14093" max="14094" width="14.09765625" style="1" customWidth="1"/>
    <col min="14095" max="14095" width="15.09765625" style="1" customWidth="1"/>
    <col min="14096" max="14096" width="9.59765625" style="1" bestFit="1" customWidth="1"/>
    <col min="14097" max="14097" width="11.8984375" style="1" bestFit="1" customWidth="1"/>
    <col min="14098" max="14098" width="14.8984375" style="1" customWidth="1"/>
    <col min="14099" max="14099" width="13" style="1" customWidth="1"/>
    <col min="14100" max="14100" width="13.09765625" style="1" customWidth="1"/>
    <col min="14101" max="14336" width="9" style="1"/>
    <col min="14337" max="14338" width="3.59765625" style="1" customWidth="1"/>
    <col min="14339" max="14339" width="3.69921875" style="1" customWidth="1"/>
    <col min="14340" max="14340" width="12" style="1" customWidth="1"/>
    <col min="14341" max="14341" width="17.09765625" style="1" bestFit="1" customWidth="1"/>
    <col min="14342" max="14342" width="15.8984375" style="1" bestFit="1" customWidth="1"/>
    <col min="14343" max="14344" width="17.09765625" style="1" bestFit="1" customWidth="1"/>
    <col min="14345" max="14345" width="12.09765625" style="1" bestFit="1" customWidth="1"/>
    <col min="14346" max="14346" width="17.09765625" style="1" bestFit="1" customWidth="1"/>
    <col min="14347" max="14347" width="15.8984375" style="1" bestFit="1" customWidth="1"/>
    <col min="14348" max="14348" width="15.8984375" style="1" customWidth="1"/>
    <col min="14349" max="14350" width="14.09765625" style="1" customWidth="1"/>
    <col min="14351" max="14351" width="15.09765625" style="1" customWidth="1"/>
    <col min="14352" max="14352" width="9.59765625" style="1" bestFit="1" customWidth="1"/>
    <col min="14353" max="14353" width="11.8984375" style="1" bestFit="1" customWidth="1"/>
    <col min="14354" max="14354" width="14.8984375" style="1" customWidth="1"/>
    <col min="14355" max="14355" width="13" style="1" customWidth="1"/>
    <col min="14356" max="14356" width="13.09765625" style="1" customWidth="1"/>
    <col min="14357" max="14592" width="9" style="1"/>
    <col min="14593" max="14594" width="3.59765625" style="1" customWidth="1"/>
    <col min="14595" max="14595" width="3.69921875" style="1" customWidth="1"/>
    <col min="14596" max="14596" width="12" style="1" customWidth="1"/>
    <col min="14597" max="14597" width="17.09765625" style="1" bestFit="1" customWidth="1"/>
    <col min="14598" max="14598" width="15.8984375" style="1" bestFit="1" customWidth="1"/>
    <col min="14599" max="14600" width="17.09765625" style="1" bestFit="1" customWidth="1"/>
    <col min="14601" max="14601" width="12.09765625" style="1" bestFit="1" customWidth="1"/>
    <col min="14602" max="14602" width="17.09765625" style="1" bestFit="1" customWidth="1"/>
    <col min="14603" max="14603" width="15.8984375" style="1" bestFit="1" customWidth="1"/>
    <col min="14604" max="14604" width="15.8984375" style="1" customWidth="1"/>
    <col min="14605" max="14606" width="14.09765625" style="1" customWidth="1"/>
    <col min="14607" max="14607" width="15.09765625" style="1" customWidth="1"/>
    <col min="14608" max="14608" width="9.59765625" style="1" bestFit="1" customWidth="1"/>
    <col min="14609" max="14609" width="11.8984375" style="1" bestFit="1" customWidth="1"/>
    <col min="14610" max="14610" width="14.8984375" style="1" customWidth="1"/>
    <col min="14611" max="14611" width="13" style="1" customWidth="1"/>
    <col min="14612" max="14612" width="13.09765625" style="1" customWidth="1"/>
    <col min="14613" max="14848" width="9" style="1"/>
    <col min="14849" max="14850" width="3.59765625" style="1" customWidth="1"/>
    <col min="14851" max="14851" width="3.69921875" style="1" customWidth="1"/>
    <col min="14852" max="14852" width="12" style="1" customWidth="1"/>
    <col min="14853" max="14853" width="17.09765625" style="1" bestFit="1" customWidth="1"/>
    <col min="14854" max="14854" width="15.8984375" style="1" bestFit="1" customWidth="1"/>
    <col min="14855" max="14856" width="17.09765625" style="1" bestFit="1" customWidth="1"/>
    <col min="14857" max="14857" width="12.09765625" style="1" bestFit="1" customWidth="1"/>
    <col min="14858" max="14858" width="17.09765625" style="1" bestFit="1" customWidth="1"/>
    <col min="14859" max="14859" width="15.8984375" style="1" bestFit="1" customWidth="1"/>
    <col min="14860" max="14860" width="15.8984375" style="1" customWidth="1"/>
    <col min="14861" max="14862" width="14.09765625" style="1" customWidth="1"/>
    <col min="14863" max="14863" width="15.09765625" style="1" customWidth="1"/>
    <col min="14864" max="14864" width="9.59765625" style="1" bestFit="1" customWidth="1"/>
    <col min="14865" max="14865" width="11.8984375" style="1" bestFit="1" customWidth="1"/>
    <col min="14866" max="14866" width="14.8984375" style="1" customWidth="1"/>
    <col min="14867" max="14867" width="13" style="1" customWidth="1"/>
    <col min="14868" max="14868" width="13.09765625" style="1" customWidth="1"/>
    <col min="14869" max="15104" width="9" style="1"/>
    <col min="15105" max="15106" width="3.59765625" style="1" customWidth="1"/>
    <col min="15107" max="15107" width="3.69921875" style="1" customWidth="1"/>
    <col min="15108" max="15108" width="12" style="1" customWidth="1"/>
    <col min="15109" max="15109" width="17.09765625" style="1" bestFit="1" customWidth="1"/>
    <col min="15110" max="15110" width="15.8984375" style="1" bestFit="1" customWidth="1"/>
    <col min="15111" max="15112" width="17.09765625" style="1" bestFit="1" customWidth="1"/>
    <col min="15113" max="15113" width="12.09765625" style="1" bestFit="1" customWidth="1"/>
    <col min="15114" max="15114" width="17.09765625" style="1" bestFit="1" customWidth="1"/>
    <col min="15115" max="15115" width="15.8984375" style="1" bestFit="1" customWidth="1"/>
    <col min="15116" max="15116" width="15.8984375" style="1" customWidth="1"/>
    <col min="15117" max="15118" width="14.09765625" style="1" customWidth="1"/>
    <col min="15119" max="15119" width="15.09765625" style="1" customWidth="1"/>
    <col min="15120" max="15120" width="9.59765625" style="1" bestFit="1" customWidth="1"/>
    <col min="15121" max="15121" width="11.8984375" style="1" bestFit="1" customWidth="1"/>
    <col min="15122" max="15122" width="14.8984375" style="1" customWidth="1"/>
    <col min="15123" max="15123" width="13" style="1" customWidth="1"/>
    <col min="15124" max="15124" width="13.09765625" style="1" customWidth="1"/>
    <col min="15125" max="15360" width="9" style="1"/>
    <col min="15361" max="15362" width="3.59765625" style="1" customWidth="1"/>
    <col min="15363" max="15363" width="3.69921875" style="1" customWidth="1"/>
    <col min="15364" max="15364" width="12" style="1" customWidth="1"/>
    <col min="15365" max="15365" width="17.09765625" style="1" bestFit="1" customWidth="1"/>
    <col min="15366" max="15366" width="15.8984375" style="1" bestFit="1" customWidth="1"/>
    <col min="15367" max="15368" width="17.09765625" style="1" bestFit="1" customWidth="1"/>
    <col min="15369" max="15369" width="12.09765625" style="1" bestFit="1" customWidth="1"/>
    <col min="15370" max="15370" width="17.09765625" style="1" bestFit="1" customWidth="1"/>
    <col min="15371" max="15371" width="15.8984375" style="1" bestFit="1" customWidth="1"/>
    <col min="15372" max="15372" width="15.8984375" style="1" customWidth="1"/>
    <col min="15373" max="15374" width="14.09765625" style="1" customWidth="1"/>
    <col min="15375" max="15375" width="15.09765625" style="1" customWidth="1"/>
    <col min="15376" max="15376" width="9.59765625" style="1" bestFit="1" customWidth="1"/>
    <col min="15377" max="15377" width="11.8984375" style="1" bestFit="1" customWidth="1"/>
    <col min="15378" max="15378" width="14.8984375" style="1" customWidth="1"/>
    <col min="15379" max="15379" width="13" style="1" customWidth="1"/>
    <col min="15380" max="15380" width="13.09765625" style="1" customWidth="1"/>
    <col min="15381" max="15616" width="9" style="1"/>
    <col min="15617" max="15618" width="3.59765625" style="1" customWidth="1"/>
    <col min="15619" max="15619" width="3.69921875" style="1" customWidth="1"/>
    <col min="15620" max="15620" width="12" style="1" customWidth="1"/>
    <col min="15621" max="15621" width="17.09765625" style="1" bestFit="1" customWidth="1"/>
    <col min="15622" max="15622" width="15.8984375" style="1" bestFit="1" customWidth="1"/>
    <col min="15623" max="15624" width="17.09765625" style="1" bestFit="1" customWidth="1"/>
    <col min="15625" max="15625" width="12.09765625" style="1" bestFit="1" customWidth="1"/>
    <col min="15626" max="15626" width="17.09765625" style="1" bestFit="1" customWidth="1"/>
    <col min="15627" max="15627" width="15.8984375" style="1" bestFit="1" customWidth="1"/>
    <col min="15628" max="15628" width="15.8984375" style="1" customWidth="1"/>
    <col min="15629" max="15630" width="14.09765625" style="1" customWidth="1"/>
    <col min="15631" max="15631" width="15.09765625" style="1" customWidth="1"/>
    <col min="15632" max="15632" width="9.59765625" style="1" bestFit="1" customWidth="1"/>
    <col min="15633" max="15633" width="11.8984375" style="1" bestFit="1" customWidth="1"/>
    <col min="15634" max="15634" width="14.8984375" style="1" customWidth="1"/>
    <col min="15635" max="15635" width="13" style="1" customWidth="1"/>
    <col min="15636" max="15636" width="13.09765625" style="1" customWidth="1"/>
    <col min="15637" max="15872" width="9" style="1"/>
    <col min="15873" max="15874" width="3.59765625" style="1" customWidth="1"/>
    <col min="15875" max="15875" width="3.69921875" style="1" customWidth="1"/>
    <col min="15876" max="15876" width="12" style="1" customWidth="1"/>
    <col min="15877" max="15877" width="17.09765625" style="1" bestFit="1" customWidth="1"/>
    <col min="15878" max="15878" width="15.8984375" style="1" bestFit="1" customWidth="1"/>
    <col min="15879" max="15880" width="17.09765625" style="1" bestFit="1" customWidth="1"/>
    <col min="15881" max="15881" width="12.09765625" style="1" bestFit="1" customWidth="1"/>
    <col min="15882" max="15882" width="17.09765625" style="1" bestFit="1" customWidth="1"/>
    <col min="15883" max="15883" width="15.8984375" style="1" bestFit="1" customWidth="1"/>
    <col min="15884" max="15884" width="15.8984375" style="1" customWidth="1"/>
    <col min="15885" max="15886" width="14.09765625" style="1" customWidth="1"/>
    <col min="15887" max="15887" width="15.09765625" style="1" customWidth="1"/>
    <col min="15888" max="15888" width="9.59765625" style="1" bestFit="1" customWidth="1"/>
    <col min="15889" max="15889" width="11.8984375" style="1" bestFit="1" customWidth="1"/>
    <col min="15890" max="15890" width="14.8984375" style="1" customWidth="1"/>
    <col min="15891" max="15891" width="13" style="1" customWidth="1"/>
    <col min="15892" max="15892" width="13.09765625" style="1" customWidth="1"/>
    <col min="15893" max="16128" width="9" style="1"/>
    <col min="16129" max="16130" width="3.59765625" style="1" customWidth="1"/>
    <col min="16131" max="16131" width="3.69921875" style="1" customWidth="1"/>
    <col min="16132" max="16132" width="12" style="1" customWidth="1"/>
    <col min="16133" max="16133" width="17.09765625" style="1" bestFit="1" customWidth="1"/>
    <col min="16134" max="16134" width="15.8984375" style="1" bestFit="1" customWidth="1"/>
    <col min="16135" max="16136" width="17.09765625" style="1" bestFit="1" customWidth="1"/>
    <col min="16137" max="16137" width="12.09765625" style="1" bestFit="1" customWidth="1"/>
    <col min="16138" max="16138" width="17.09765625" style="1" bestFit="1" customWidth="1"/>
    <col min="16139" max="16139" width="15.8984375" style="1" bestFit="1" customWidth="1"/>
    <col min="16140" max="16140" width="15.8984375" style="1" customWidth="1"/>
    <col min="16141" max="16142" width="14.09765625" style="1" customWidth="1"/>
    <col min="16143" max="16143" width="15.09765625" style="1" customWidth="1"/>
    <col min="16144" max="16144" width="9.59765625" style="1" bestFit="1" customWidth="1"/>
    <col min="16145" max="16145" width="11.8984375" style="1" bestFit="1" customWidth="1"/>
    <col min="16146" max="16146" width="14.8984375" style="1" customWidth="1"/>
    <col min="16147" max="16147" width="13" style="1" customWidth="1"/>
    <col min="16148" max="16148" width="13.09765625" style="1" customWidth="1"/>
    <col min="16149" max="16384" width="9" style="1"/>
  </cols>
  <sheetData>
    <row r="1" spans="1:31" s="4" customFormat="1" ht="23.4" customHeight="1" x14ac:dyDescent="0.45">
      <c r="A1" s="1"/>
      <c r="B1" s="1"/>
      <c r="C1" s="119" t="s">
        <v>122</v>
      </c>
      <c r="D1" s="119"/>
      <c r="E1" s="119"/>
      <c r="F1" s="2"/>
      <c r="G1" s="2"/>
      <c r="H1" s="2"/>
      <c r="I1" s="1"/>
      <c r="J1" s="1"/>
      <c r="K1" s="1"/>
      <c r="L1" s="1"/>
      <c r="M1" s="1"/>
      <c r="N1" s="3"/>
      <c r="O1" s="3"/>
      <c r="P1" s="3"/>
      <c r="Q1" s="3"/>
    </row>
    <row r="2" spans="1:31" s="4" customFormat="1" ht="15" customHeight="1" thickBot="1" x14ac:dyDescent="0.5">
      <c r="A2" s="1"/>
      <c r="B2" s="1"/>
      <c r="C2" s="120"/>
      <c r="D2" s="120"/>
      <c r="E2" s="120"/>
      <c r="F2" s="1"/>
      <c r="G2" s="1"/>
      <c r="H2" s="1"/>
      <c r="I2" s="5"/>
      <c r="J2" s="6"/>
      <c r="K2" s="1"/>
      <c r="L2" s="1"/>
      <c r="M2" s="1"/>
      <c r="N2" s="3"/>
      <c r="O2" s="121" t="s">
        <v>0</v>
      </c>
      <c r="P2" s="121"/>
      <c r="Q2" s="3"/>
    </row>
    <row r="3" spans="1:31" s="4" customFormat="1" ht="18" customHeight="1" x14ac:dyDescent="0.45">
      <c r="A3" s="1"/>
      <c r="B3" s="1"/>
      <c r="C3" s="7"/>
      <c r="D3" s="8"/>
      <c r="E3" s="9" t="s">
        <v>1</v>
      </c>
      <c r="F3" s="9" t="s">
        <v>2</v>
      </c>
      <c r="G3" s="9" t="s">
        <v>3</v>
      </c>
      <c r="H3" s="122" t="s">
        <v>125</v>
      </c>
      <c r="I3" s="9" t="s">
        <v>2</v>
      </c>
      <c r="J3" s="9" t="s">
        <v>3</v>
      </c>
      <c r="K3" s="9" t="s">
        <v>4</v>
      </c>
      <c r="L3" s="9" t="s">
        <v>5</v>
      </c>
      <c r="M3" s="10" t="s">
        <v>6</v>
      </c>
      <c r="N3" s="11" t="s">
        <v>121</v>
      </c>
      <c r="O3" s="12" t="s">
        <v>7</v>
      </c>
      <c r="P3" s="13"/>
      <c r="Q3" s="3"/>
    </row>
    <row r="4" spans="1:31" s="4" customFormat="1" x14ac:dyDescent="0.45">
      <c r="A4" s="1"/>
      <c r="B4" s="1"/>
      <c r="C4" s="14" t="s">
        <v>8</v>
      </c>
      <c r="D4" s="15"/>
      <c r="E4" s="16" t="s">
        <v>9</v>
      </c>
      <c r="F4" s="16"/>
      <c r="G4" s="16"/>
      <c r="H4" s="123"/>
      <c r="I4" s="16"/>
      <c r="J4" s="17">
        <v>1.8038049999999999E-3</v>
      </c>
      <c r="K4" s="18" t="s">
        <v>10</v>
      </c>
      <c r="L4" s="16" t="s">
        <v>11</v>
      </c>
      <c r="M4" s="19"/>
      <c r="N4" s="20" t="s">
        <v>124</v>
      </c>
      <c r="O4" s="21" t="s">
        <v>12</v>
      </c>
      <c r="P4" s="22"/>
      <c r="Q4" s="3"/>
    </row>
    <row r="5" spans="1:31" s="4" customFormat="1" ht="15" thickBot="1" x14ac:dyDescent="0.5">
      <c r="A5" s="1"/>
      <c r="B5" s="1"/>
      <c r="C5" s="23"/>
      <c r="D5" s="24"/>
      <c r="E5" s="25" t="s">
        <v>13</v>
      </c>
      <c r="F5" s="25" t="s">
        <v>14</v>
      </c>
      <c r="G5" s="25" t="s">
        <v>15</v>
      </c>
      <c r="H5" s="25" t="s">
        <v>16</v>
      </c>
      <c r="I5" s="25" t="s">
        <v>17</v>
      </c>
      <c r="J5" s="25" t="s">
        <v>18</v>
      </c>
      <c r="K5" s="25" t="s">
        <v>19</v>
      </c>
      <c r="L5" s="26" t="s">
        <v>20</v>
      </c>
      <c r="M5" s="27" t="s">
        <v>21</v>
      </c>
      <c r="N5" s="28" t="s">
        <v>22</v>
      </c>
      <c r="O5" s="29" t="s">
        <v>23</v>
      </c>
      <c r="P5" s="30" t="s">
        <v>24</v>
      </c>
      <c r="Q5" s="3"/>
    </row>
    <row r="6" spans="1:31" s="4" customFormat="1" x14ac:dyDescent="0.45">
      <c r="A6" s="1"/>
      <c r="B6" s="1"/>
      <c r="C6" s="37"/>
      <c r="D6" s="46" t="s">
        <v>87</v>
      </c>
      <c r="E6" s="52">
        <v>695321976</v>
      </c>
      <c r="F6" s="53">
        <v>0</v>
      </c>
      <c r="G6" s="52">
        <f>E6+F6</f>
        <v>695321976</v>
      </c>
      <c r="H6" s="52">
        <v>651004760</v>
      </c>
      <c r="I6" s="54">
        <v>0</v>
      </c>
      <c r="J6" s="52">
        <f>H6+I6</f>
        <v>651004760</v>
      </c>
      <c r="K6" s="53">
        <f>G6-J6</f>
        <v>44317216</v>
      </c>
      <c r="L6" s="55">
        <v>0</v>
      </c>
      <c r="M6" s="56">
        <f>K6-L6</f>
        <v>44317216</v>
      </c>
      <c r="N6" s="57">
        <v>45232871</v>
      </c>
      <c r="O6" s="52">
        <f>M6-N6</f>
        <v>-915655</v>
      </c>
      <c r="P6" s="58">
        <f>ROUND(O6/N6*100,1)</f>
        <v>-2</v>
      </c>
      <c r="Q6" s="31" t="s">
        <v>25</v>
      </c>
    </row>
    <row r="7" spans="1:31" s="4" customFormat="1" x14ac:dyDescent="0.45">
      <c r="A7" s="1"/>
      <c r="B7" s="1"/>
      <c r="C7" s="38"/>
      <c r="D7" s="47" t="s">
        <v>88</v>
      </c>
      <c r="E7" s="59">
        <v>189018496</v>
      </c>
      <c r="F7" s="60">
        <v>-318619</v>
      </c>
      <c r="G7" s="59">
        <f t="shared" ref="G7:G39" si="0">E7+F7</f>
        <v>188699877</v>
      </c>
      <c r="H7" s="59">
        <v>142156359</v>
      </c>
      <c r="I7" s="61">
        <v>19874</v>
      </c>
      <c r="J7" s="59">
        <f t="shared" ref="J7:J39" si="1">H7+I7</f>
        <v>142176233</v>
      </c>
      <c r="K7" s="62">
        <f t="shared" ref="K7:K39" si="2">G7-J7</f>
        <v>46523644</v>
      </c>
      <c r="L7" s="62">
        <v>0</v>
      </c>
      <c r="M7" s="63">
        <f t="shared" ref="M7:M38" si="3">K7-L7</f>
        <v>46523644</v>
      </c>
      <c r="N7" s="64">
        <v>41683914</v>
      </c>
      <c r="O7" s="59">
        <f t="shared" ref="O7:O39" si="4">M7-N7</f>
        <v>4839730</v>
      </c>
      <c r="P7" s="65">
        <f t="shared" ref="P7:P59" si="5">ROUND(O7/N7*100,1)</f>
        <v>11.6</v>
      </c>
      <c r="Q7" s="31" t="s">
        <v>26</v>
      </c>
      <c r="AE7" s="32"/>
    </row>
    <row r="8" spans="1:31" s="4" customFormat="1" x14ac:dyDescent="0.45">
      <c r="A8" s="1"/>
      <c r="B8" s="1"/>
      <c r="C8" s="38"/>
      <c r="D8" s="47"/>
      <c r="E8" s="59"/>
      <c r="F8" s="60"/>
      <c r="G8" s="59"/>
      <c r="H8" s="59"/>
      <c r="I8" s="60"/>
      <c r="J8" s="59"/>
      <c r="K8" s="62"/>
      <c r="L8" s="62"/>
      <c r="M8" s="63"/>
      <c r="N8" s="64"/>
      <c r="O8" s="59"/>
      <c r="P8" s="65"/>
      <c r="Q8" s="31"/>
      <c r="AE8" s="32"/>
    </row>
    <row r="9" spans="1:31" s="4" customFormat="1" x14ac:dyDescent="0.45">
      <c r="A9" s="1"/>
      <c r="B9" s="1"/>
      <c r="C9" s="38"/>
      <c r="D9" s="47" t="s">
        <v>27</v>
      </c>
      <c r="E9" s="59">
        <v>37682786</v>
      </c>
      <c r="F9" s="62">
        <v>0</v>
      </c>
      <c r="G9" s="59">
        <f t="shared" si="0"/>
        <v>37682786</v>
      </c>
      <c r="H9" s="59">
        <v>23105439</v>
      </c>
      <c r="I9" s="60">
        <v>0</v>
      </c>
      <c r="J9" s="59">
        <f t="shared" si="1"/>
        <v>23105439</v>
      </c>
      <c r="K9" s="62">
        <f t="shared" si="2"/>
        <v>14577347</v>
      </c>
      <c r="L9" s="62">
        <v>0</v>
      </c>
      <c r="M9" s="63">
        <f t="shared" si="3"/>
        <v>14577347</v>
      </c>
      <c r="N9" s="64">
        <v>14245209</v>
      </c>
      <c r="O9" s="59">
        <f t="shared" si="4"/>
        <v>332138</v>
      </c>
      <c r="P9" s="65">
        <f t="shared" si="5"/>
        <v>2.2999999999999998</v>
      </c>
      <c r="Q9" s="31" t="s">
        <v>28</v>
      </c>
    </row>
    <row r="10" spans="1:31" s="4" customFormat="1" x14ac:dyDescent="0.45">
      <c r="A10" s="1"/>
      <c r="B10" s="1"/>
      <c r="C10" s="38"/>
      <c r="D10" s="47" t="s">
        <v>89</v>
      </c>
      <c r="E10" s="59">
        <v>72113824</v>
      </c>
      <c r="F10" s="60">
        <v>48514</v>
      </c>
      <c r="G10" s="59">
        <f t="shared" si="0"/>
        <v>72162338</v>
      </c>
      <c r="H10" s="59">
        <v>61198087</v>
      </c>
      <c r="I10" s="60">
        <v>41525</v>
      </c>
      <c r="J10" s="59">
        <f t="shared" si="1"/>
        <v>61239612</v>
      </c>
      <c r="K10" s="62">
        <f t="shared" si="2"/>
        <v>10922726</v>
      </c>
      <c r="L10" s="62">
        <v>0</v>
      </c>
      <c r="M10" s="63">
        <f t="shared" si="3"/>
        <v>10922726</v>
      </c>
      <c r="N10" s="66">
        <v>9842915</v>
      </c>
      <c r="O10" s="59">
        <f t="shared" si="4"/>
        <v>1079811</v>
      </c>
      <c r="P10" s="65">
        <f t="shared" si="5"/>
        <v>11</v>
      </c>
      <c r="Q10" s="31" t="s">
        <v>29</v>
      </c>
    </row>
    <row r="11" spans="1:31" s="4" customFormat="1" x14ac:dyDescent="0.45">
      <c r="A11" s="1"/>
      <c r="B11" s="1"/>
      <c r="C11" s="38"/>
      <c r="D11" s="47" t="s">
        <v>90</v>
      </c>
      <c r="E11" s="59">
        <v>19374506</v>
      </c>
      <c r="F11" s="60">
        <v>0</v>
      </c>
      <c r="G11" s="59">
        <f t="shared" si="0"/>
        <v>19374506</v>
      </c>
      <c r="H11" s="59">
        <v>14587162</v>
      </c>
      <c r="I11" s="60">
        <v>0</v>
      </c>
      <c r="J11" s="59">
        <f t="shared" si="1"/>
        <v>14587162</v>
      </c>
      <c r="K11" s="62">
        <f t="shared" si="2"/>
        <v>4787344</v>
      </c>
      <c r="L11" s="62">
        <v>0</v>
      </c>
      <c r="M11" s="63">
        <f t="shared" si="3"/>
        <v>4787344</v>
      </c>
      <c r="N11" s="66">
        <v>3966571</v>
      </c>
      <c r="O11" s="59">
        <f t="shared" si="4"/>
        <v>820773</v>
      </c>
      <c r="P11" s="65">
        <f t="shared" si="5"/>
        <v>20.7</v>
      </c>
      <c r="Q11" s="31" t="s">
        <v>30</v>
      </c>
    </row>
    <row r="12" spans="1:31" s="4" customFormat="1" x14ac:dyDescent="0.45">
      <c r="A12" s="1"/>
      <c r="B12" s="1"/>
      <c r="C12" s="38"/>
      <c r="D12" s="47" t="s">
        <v>91</v>
      </c>
      <c r="E12" s="59">
        <v>62055717</v>
      </c>
      <c r="F12" s="60">
        <v>81968</v>
      </c>
      <c r="G12" s="59">
        <f t="shared" si="0"/>
        <v>62137685</v>
      </c>
      <c r="H12" s="59">
        <v>59177518</v>
      </c>
      <c r="I12" s="60">
        <v>6926</v>
      </c>
      <c r="J12" s="59">
        <f t="shared" si="1"/>
        <v>59184444</v>
      </c>
      <c r="K12" s="62">
        <f t="shared" si="2"/>
        <v>2953241</v>
      </c>
      <c r="L12" s="60">
        <v>0</v>
      </c>
      <c r="M12" s="63">
        <f t="shared" si="3"/>
        <v>2953241</v>
      </c>
      <c r="N12" s="67">
        <v>2701712</v>
      </c>
      <c r="O12" s="59">
        <f t="shared" si="4"/>
        <v>251529</v>
      </c>
      <c r="P12" s="68">
        <f t="shared" si="5"/>
        <v>9.3000000000000007</v>
      </c>
      <c r="Q12" s="31" t="s">
        <v>31</v>
      </c>
    </row>
    <row r="13" spans="1:31" s="4" customFormat="1" x14ac:dyDescent="0.45">
      <c r="A13" s="1"/>
      <c r="B13" s="1"/>
      <c r="C13" s="38"/>
      <c r="D13" s="47" t="s">
        <v>32</v>
      </c>
      <c r="E13" s="59">
        <v>14892598</v>
      </c>
      <c r="F13" s="60">
        <v>2531</v>
      </c>
      <c r="G13" s="59">
        <f t="shared" si="0"/>
        <v>14895129</v>
      </c>
      <c r="H13" s="59">
        <v>10334287</v>
      </c>
      <c r="I13" s="60">
        <v>-1820</v>
      </c>
      <c r="J13" s="59">
        <f t="shared" si="1"/>
        <v>10332467</v>
      </c>
      <c r="K13" s="62">
        <f t="shared" si="2"/>
        <v>4562662</v>
      </c>
      <c r="L13" s="62">
        <v>0</v>
      </c>
      <c r="M13" s="63">
        <f t="shared" si="3"/>
        <v>4562662</v>
      </c>
      <c r="N13" s="66">
        <v>4404087</v>
      </c>
      <c r="O13" s="59">
        <f t="shared" si="4"/>
        <v>158575</v>
      </c>
      <c r="P13" s="68">
        <f t="shared" si="5"/>
        <v>3.6</v>
      </c>
      <c r="Q13" s="31" t="s">
        <v>33</v>
      </c>
    </row>
    <row r="14" spans="1:31" s="4" customFormat="1" x14ac:dyDescent="0.45">
      <c r="A14" s="1"/>
      <c r="B14" s="1"/>
      <c r="C14" s="38"/>
      <c r="D14" s="47" t="s">
        <v>92</v>
      </c>
      <c r="E14" s="59">
        <v>59877027</v>
      </c>
      <c r="F14" s="60">
        <v>0</v>
      </c>
      <c r="G14" s="59">
        <f t="shared" si="0"/>
        <v>59877027</v>
      </c>
      <c r="H14" s="59">
        <v>44905772</v>
      </c>
      <c r="I14" s="60">
        <v>0</v>
      </c>
      <c r="J14" s="59">
        <f t="shared" si="1"/>
        <v>44905772</v>
      </c>
      <c r="K14" s="62">
        <f t="shared" si="2"/>
        <v>14971255</v>
      </c>
      <c r="L14" s="62">
        <v>0</v>
      </c>
      <c r="M14" s="63">
        <f t="shared" si="3"/>
        <v>14971255</v>
      </c>
      <c r="N14" s="66">
        <v>13665515</v>
      </c>
      <c r="O14" s="59">
        <f t="shared" si="4"/>
        <v>1305740</v>
      </c>
      <c r="P14" s="65">
        <f t="shared" si="5"/>
        <v>9.6</v>
      </c>
      <c r="Q14" s="31" t="s">
        <v>34</v>
      </c>
    </row>
    <row r="15" spans="1:31" s="4" customFormat="1" x14ac:dyDescent="0.45">
      <c r="A15" s="1"/>
      <c r="B15" s="1"/>
      <c r="C15" s="38"/>
      <c r="D15" s="47" t="s">
        <v>128</v>
      </c>
      <c r="E15" s="59">
        <v>16414789</v>
      </c>
      <c r="F15" s="62">
        <v>0</v>
      </c>
      <c r="G15" s="59">
        <f t="shared" si="0"/>
        <v>16414789</v>
      </c>
      <c r="H15" s="59">
        <v>10376178</v>
      </c>
      <c r="I15" s="60">
        <v>0</v>
      </c>
      <c r="J15" s="59">
        <f t="shared" si="1"/>
        <v>10376178</v>
      </c>
      <c r="K15" s="62">
        <f t="shared" si="2"/>
        <v>6038611</v>
      </c>
      <c r="L15" s="62">
        <v>0</v>
      </c>
      <c r="M15" s="63">
        <f t="shared" si="3"/>
        <v>6038611</v>
      </c>
      <c r="N15" s="66">
        <v>5790006</v>
      </c>
      <c r="O15" s="59">
        <f t="shared" si="4"/>
        <v>248605</v>
      </c>
      <c r="P15" s="65">
        <f t="shared" si="5"/>
        <v>4.3</v>
      </c>
      <c r="Q15" s="31" t="s">
        <v>35</v>
      </c>
    </row>
    <row r="16" spans="1:31" s="4" customFormat="1" x14ac:dyDescent="0.45">
      <c r="A16" s="1"/>
      <c r="B16" s="1"/>
      <c r="C16" s="38"/>
      <c r="D16" s="47" t="s">
        <v>93</v>
      </c>
      <c r="E16" s="59">
        <v>28061250</v>
      </c>
      <c r="F16" s="60">
        <v>36808</v>
      </c>
      <c r="G16" s="59">
        <f t="shared" si="0"/>
        <v>28098058</v>
      </c>
      <c r="H16" s="59">
        <v>19100958</v>
      </c>
      <c r="I16" s="60">
        <v>0</v>
      </c>
      <c r="J16" s="59">
        <f t="shared" si="1"/>
        <v>19100958</v>
      </c>
      <c r="K16" s="62">
        <f t="shared" si="2"/>
        <v>8997100</v>
      </c>
      <c r="L16" s="62">
        <v>0</v>
      </c>
      <c r="M16" s="63">
        <f t="shared" si="3"/>
        <v>8997100</v>
      </c>
      <c r="N16" s="66">
        <v>8721376</v>
      </c>
      <c r="O16" s="59">
        <f t="shared" si="4"/>
        <v>275724</v>
      </c>
      <c r="P16" s="65">
        <f t="shared" si="5"/>
        <v>3.2</v>
      </c>
      <c r="Q16" s="31" t="s">
        <v>36</v>
      </c>
    </row>
    <row r="17" spans="1:17" s="4" customFormat="1" x14ac:dyDescent="0.45">
      <c r="A17" s="1"/>
      <c r="B17" s="1"/>
      <c r="C17" s="38"/>
      <c r="D17" s="47" t="s">
        <v>94</v>
      </c>
      <c r="E17" s="59">
        <v>66771289</v>
      </c>
      <c r="F17" s="60">
        <v>-14527</v>
      </c>
      <c r="G17" s="59">
        <f t="shared" si="0"/>
        <v>66756762</v>
      </c>
      <c r="H17" s="59">
        <v>50794240</v>
      </c>
      <c r="I17" s="60">
        <v>-7118</v>
      </c>
      <c r="J17" s="59">
        <f t="shared" si="1"/>
        <v>50787122</v>
      </c>
      <c r="K17" s="62">
        <f t="shared" si="2"/>
        <v>15969640</v>
      </c>
      <c r="L17" s="62">
        <v>0</v>
      </c>
      <c r="M17" s="63">
        <f t="shared" si="3"/>
        <v>15969640</v>
      </c>
      <c r="N17" s="66">
        <v>15610131</v>
      </c>
      <c r="O17" s="59">
        <f t="shared" si="4"/>
        <v>359509</v>
      </c>
      <c r="P17" s="65">
        <f t="shared" si="5"/>
        <v>2.2999999999999998</v>
      </c>
      <c r="Q17" s="31" t="s">
        <v>37</v>
      </c>
    </row>
    <row r="18" spans="1:17" s="4" customFormat="1" x14ac:dyDescent="0.45">
      <c r="A18" s="1"/>
      <c r="B18" s="1"/>
      <c r="C18" s="38"/>
      <c r="D18" s="47" t="s">
        <v>95</v>
      </c>
      <c r="E18" s="59">
        <v>44330789</v>
      </c>
      <c r="F18" s="60">
        <v>-1785</v>
      </c>
      <c r="G18" s="59">
        <f t="shared" si="0"/>
        <v>44329004</v>
      </c>
      <c r="H18" s="59">
        <v>43442090</v>
      </c>
      <c r="I18" s="60">
        <v>0</v>
      </c>
      <c r="J18" s="59">
        <f t="shared" si="1"/>
        <v>43442090</v>
      </c>
      <c r="K18" s="62">
        <f t="shared" si="2"/>
        <v>886914</v>
      </c>
      <c r="L18" s="62">
        <v>0</v>
      </c>
      <c r="M18" s="63">
        <f t="shared" si="3"/>
        <v>886914</v>
      </c>
      <c r="N18" s="67">
        <v>999346</v>
      </c>
      <c r="O18" s="59">
        <f t="shared" si="4"/>
        <v>-112432</v>
      </c>
      <c r="P18" s="68">
        <f t="shared" si="5"/>
        <v>-11.3</v>
      </c>
      <c r="Q18" s="31" t="s">
        <v>38</v>
      </c>
    </row>
    <row r="19" spans="1:17" s="4" customFormat="1" x14ac:dyDescent="0.45">
      <c r="A19" s="1"/>
      <c r="B19" s="1"/>
      <c r="C19" s="38"/>
      <c r="D19" s="47" t="s">
        <v>96</v>
      </c>
      <c r="E19" s="59">
        <v>50363818</v>
      </c>
      <c r="F19" s="60">
        <v>-630</v>
      </c>
      <c r="G19" s="59">
        <f t="shared" si="0"/>
        <v>50363188</v>
      </c>
      <c r="H19" s="59">
        <v>35016892</v>
      </c>
      <c r="I19" s="60">
        <v>2050</v>
      </c>
      <c r="J19" s="59">
        <f t="shared" si="1"/>
        <v>35018942</v>
      </c>
      <c r="K19" s="62">
        <f t="shared" si="2"/>
        <v>15344246</v>
      </c>
      <c r="L19" s="62">
        <v>0</v>
      </c>
      <c r="M19" s="63">
        <f t="shared" si="3"/>
        <v>15344246</v>
      </c>
      <c r="N19" s="66">
        <v>14454487</v>
      </c>
      <c r="O19" s="59">
        <f t="shared" si="4"/>
        <v>889759</v>
      </c>
      <c r="P19" s="65">
        <f t="shared" si="5"/>
        <v>6.2</v>
      </c>
      <c r="Q19" s="31" t="s">
        <v>39</v>
      </c>
    </row>
    <row r="20" spans="1:17" s="4" customFormat="1" x14ac:dyDescent="0.45">
      <c r="A20" s="1"/>
      <c r="B20" s="1"/>
      <c r="C20" s="38"/>
      <c r="D20" s="47" t="s">
        <v>40</v>
      </c>
      <c r="E20" s="59">
        <v>19607380</v>
      </c>
      <c r="F20" s="60">
        <v>0</v>
      </c>
      <c r="G20" s="59">
        <f t="shared" si="0"/>
        <v>19607380</v>
      </c>
      <c r="H20" s="59">
        <v>16202836</v>
      </c>
      <c r="I20" s="60">
        <v>0</v>
      </c>
      <c r="J20" s="59">
        <f t="shared" si="1"/>
        <v>16202836</v>
      </c>
      <c r="K20" s="62">
        <f t="shared" si="2"/>
        <v>3404544</v>
      </c>
      <c r="L20" s="60">
        <v>0</v>
      </c>
      <c r="M20" s="63">
        <f t="shared" si="3"/>
        <v>3404544</v>
      </c>
      <c r="N20" s="67">
        <v>2745188</v>
      </c>
      <c r="O20" s="59">
        <f t="shared" si="4"/>
        <v>659356</v>
      </c>
      <c r="P20" s="68">
        <f t="shared" si="5"/>
        <v>24</v>
      </c>
      <c r="Q20" s="31" t="s">
        <v>41</v>
      </c>
    </row>
    <row r="21" spans="1:17" s="4" customFormat="1" x14ac:dyDescent="0.45">
      <c r="A21" s="1"/>
      <c r="B21" s="1"/>
      <c r="C21" s="38"/>
      <c r="D21" s="47" t="s">
        <v>42</v>
      </c>
      <c r="E21" s="59">
        <v>20873580</v>
      </c>
      <c r="F21" s="60">
        <v>28828</v>
      </c>
      <c r="G21" s="59">
        <f t="shared" si="0"/>
        <v>20902408</v>
      </c>
      <c r="H21" s="59">
        <v>12563529</v>
      </c>
      <c r="I21" s="60">
        <v>5205</v>
      </c>
      <c r="J21" s="59">
        <f t="shared" si="1"/>
        <v>12568734</v>
      </c>
      <c r="K21" s="62">
        <f t="shared" si="2"/>
        <v>8333674</v>
      </c>
      <c r="L21" s="62">
        <v>0</v>
      </c>
      <c r="M21" s="63">
        <f t="shared" si="3"/>
        <v>8333674</v>
      </c>
      <c r="N21" s="66">
        <v>8019067</v>
      </c>
      <c r="O21" s="59">
        <f t="shared" si="4"/>
        <v>314607</v>
      </c>
      <c r="P21" s="65">
        <f t="shared" si="5"/>
        <v>3.9</v>
      </c>
      <c r="Q21" s="31" t="s">
        <v>43</v>
      </c>
    </row>
    <row r="22" spans="1:17" s="4" customFormat="1" x14ac:dyDescent="0.45">
      <c r="A22" s="1"/>
      <c r="B22" s="1"/>
      <c r="C22" s="38"/>
      <c r="D22" s="47" t="s">
        <v>44</v>
      </c>
      <c r="E22" s="59">
        <v>42328415</v>
      </c>
      <c r="F22" s="60">
        <v>0</v>
      </c>
      <c r="G22" s="59">
        <f t="shared" si="0"/>
        <v>42328415</v>
      </c>
      <c r="H22" s="59">
        <v>26267530</v>
      </c>
      <c r="I22" s="60">
        <v>0</v>
      </c>
      <c r="J22" s="59">
        <f t="shared" si="1"/>
        <v>26267530</v>
      </c>
      <c r="K22" s="62">
        <f t="shared" si="2"/>
        <v>16060885</v>
      </c>
      <c r="L22" s="62">
        <v>0</v>
      </c>
      <c r="M22" s="63">
        <f t="shared" si="3"/>
        <v>16060885</v>
      </c>
      <c r="N22" s="66">
        <v>14887222</v>
      </c>
      <c r="O22" s="59">
        <f t="shared" si="4"/>
        <v>1173663</v>
      </c>
      <c r="P22" s="65">
        <f t="shared" si="5"/>
        <v>7.9</v>
      </c>
      <c r="Q22" s="31" t="s">
        <v>45</v>
      </c>
    </row>
    <row r="23" spans="1:17" s="4" customFormat="1" x14ac:dyDescent="0.45">
      <c r="A23" s="1"/>
      <c r="B23" s="1"/>
      <c r="C23" s="38"/>
      <c r="D23" s="47" t="s">
        <v>46</v>
      </c>
      <c r="E23" s="59">
        <v>19384478</v>
      </c>
      <c r="F23" s="60">
        <v>-100</v>
      </c>
      <c r="G23" s="59">
        <f t="shared" si="0"/>
        <v>19384378</v>
      </c>
      <c r="H23" s="59">
        <v>10992899</v>
      </c>
      <c r="I23" s="60">
        <v>0</v>
      </c>
      <c r="J23" s="59">
        <f t="shared" si="1"/>
        <v>10992899</v>
      </c>
      <c r="K23" s="62">
        <f t="shared" si="2"/>
        <v>8391479</v>
      </c>
      <c r="L23" s="62">
        <v>0</v>
      </c>
      <c r="M23" s="63">
        <f t="shared" si="3"/>
        <v>8391479</v>
      </c>
      <c r="N23" s="66">
        <v>7982680</v>
      </c>
      <c r="O23" s="59">
        <f t="shared" si="4"/>
        <v>408799</v>
      </c>
      <c r="P23" s="65">
        <f t="shared" si="5"/>
        <v>5.0999999999999996</v>
      </c>
      <c r="Q23" s="31" t="s">
        <v>47</v>
      </c>
    </row>
    <row r="24" spans="1:17" s="4" customFormat="1" x14ac:dyDescent="0.45">
      <c r="A24" s="1"/>
      <c r="B24" s="1"/>
      <c r="C24" s="38"/>
      <c r="D24" s="47" t="s">
        <v>97</v>
      </c>
      <c r="E24" s="59">
        <v>23253542</v>
      </c>
      <c r="F24" s="60">
        <v>-9442</v>
      </c>
      <c r="G24" s="59">
        <f t="shared" si="0"/>
        <v>23244100</v>
      </c>
      <c r="H24" s="59">
        <v>13479830</v>
      </c>
      <c r="I24" s="60">
        <v>-6706</v>
      </c>
      <c r="J24" s="59">
        <f t="shared" si="1"/>
        <v>13473124</v>
      </c>
      <c r="K24" s="62">
        <f t="shared" si="2"/>
        <v>9770976</v>
      </c>
      <c r="L24" s="62">
        <v>0</v>
      </c>
      <c r="M24" s="63">
        <f t="shared" si="3"/>
        <v>9770976</v>
      </c>
      <c r="N24" s="66">
        <v>9537312</v>
      </c>
      <c r="O24" s="59">
        <f t="shared" si="4"/>
        <v>233664</v>
      </c>
      <c r="P24" s="65">
        <f t="shared" si="5"/>
        <v>2.4</v>
      </c>
      <c r="Q24" s="31" t="s">
        <v>48</v>
      </c>
    </row>
    <row r="25" spans="1:17" s="4" customFormat="1" x14ac:dyDescent="0.45">
      <c r="A25" s="1"/>
      <c r="B25" s="1"/>
      <c r="C25" s="38"/>
      <c r="D25" s="47" t="s">
        <v>98</v>
      </c>
      <c r="E25" s="59">
        <v>21504348</v>
      </c>
      <c r="F25" s="60">
        <v>-15813</v>
      </c>
      <c r="G25" s="59">
        <f t="shared" si="0"/>
        <v>21488535</v>
      </c>
      <c r="H25" s="59">
        <v>14954111</v>
      </c>
      <c r="I25" s="60">
        <v>-11519</v>
      </c>
      <c r="J25" s="59">
        <f t="shared" si="1"/>
        <v>14942592</v>
      </c>
      <c r="K25" s="62">
        <f t="shared" si="2"/>
        <v>6545943</v>
      </c>
      <c r="L25" s="62">
        <v>0</v>
      </c>
      <c r="M25" s="63">
        <f t="shared" si="3"/>
        <v>6545943</v>
      </c>
      <c r="N25" s="66">
        <v>6133198</v>
      </c>
      <c r="O25" s="59">
        <f t="shared" si="4"/>
        <v>412745</v>
      </c>
      <c r="P25" s="65">
        <f t="shared" si="5"/>
        <v>6.7</v>
      </c>
      <c r="Q25" s="31" t="s">
        <v>49</v>
      </c>
    </row>
    <row r="26" spans="1:17" s="4" customFormat="1" x14ac:dyDescent="0.45">
      <c r="A26" s="1"/>
      <c r="B26" s="1"/>
      <c r="C26" s="38"/>
      <c r="D26" s="47" t="s">
        <v>99</v>
      </c>
      <c r="E26" s="59">
        <v>31477950</v>
      </c>
      <c r="F26" s="62">
        <v>7050</v>
      </c>
      <c r="G26" s="59">
        <f t="shared" si="0"/>
        <v>31485000</v>
      </c>
      <c r="H26" s="59">
        <v>21912494</v>
      </c>
      <c r="I26" s="60">
        <v>0</v>
      </c>
      <c r="J26" s="59">
        <f t="shared" si="1"/>
        <v>21912494</v>
      </c>
      <c r="K26" s="62">
        <f t="shared" si="2"/>
        <v>9572506</v>
      </c>
      <c r="L26" s="62">
        <v>0</v>
      </c>
      <c r="M26" s="63">
        <f t="shared" si="3"/>
        <v>9572506</v>
      </c>
      <c r="N26" s="66">
        <v>8813461</v>
      </c>
      <c r="O26" s="59">
        <f t="shared" si="4"/>
        <v>759045</v>
      </c>
      <c r="P26" s="69">
        <f t="shared" si="5"/>
        <v>8.6</v>
      </c>
      <c r="Q26" s="31" t="s">
        <v>50</v>
      </c>
    </row>
    <row r="27" spans="1:17" s="4" customFormat="1" x14ac:dyDescent="0.45">
      <c r="A27" s="1"/>
      <c r="B27" s="1"/>
      <c r="C27" s="38"/>
      <c r="D27" s="47" t="s">
        <v>100</v>
      </c>
      <c r="E27" s="59">
        <v>23610460</v>
      </c>
      <c r="F27" s="60">
        <v>0</v>
      </c>
      <c r="G27" s="59">
        <f t="shared" si="0"/>
        <v>23610460</v>
      </c>
      <c r="H27" s="59">
        <v>20908102</v>
      </c>
      <c r="I27" s="60">
        <v>0</v>
      </c>
      <c r="J27" s="59">
        <f t="shared" si="1"/>
        <v>20908102</v>
      </c>
      <c r="K27" s="62">
        <f t="shared" si="2"/>
        <v>2702358</v>
      </c>
      <c r="L27" s="60">
        <v>0</v>
      </c>
      <c r="M27" s="63">
        <f t="shared" si="3"/>
        <v>2702358</v>
      </c>
      <c r="N27" s="67">
        <v>2297796</v>
      </c>
      <c r="O27" s="59">
        <f t="shared" si="4"/>
        <v>404562</v>
      </c>
      <c r="P27" s="68">
        <f t="shared" si="5"/>
        <v>17.600000000000001</v>
      </c>
      <c r="Q27" s="31" t="s">
        <v>51</v>
      </c>
    </row>
    <row r="28" spans="1:17" s="4" customFormat="1" x14ac:dyDescent="0.45">
      <c r="A28" s="1"/>
      <c r="B28" s="1"/>
      <c r="C28" s="38"/>
      <c r="D28" s="47" t="s">
        <v>101</v>
      </c>
      <c r="E28" s="59">
        <v>13873326</v>
      </c>
      <c r="F28" s="60">
        <v>50</v>
      </c>
      <c r="G28" s="59">
        <f t="shared" si="0"/>
        <v>13873376</v>
      </c>
      <c r="H28" s="59">
        <v>8176671</v>
      </c>
      <c r="I28" s="60">
        <v>0</v>
      </c>
      <c r="J28" s="59">
        <f t="shared" si="1"/>
        <v>8176671</v>
      </c>
      <c r="K28" s="62">
        <f t="shared" si="2"/>
        <v>5696705</v>
      </c>
      <c r="L28" s="62">
        <v>0</v>
      </c>
      <c r="M28" s="63">
        <f t="shared" si="3"/>
        <v>5696705</v>
      </c>
      <c r="N28" s="66">
        <v>5445421</v>
      </c>
      <c r="O28" s="59">
        <f t="shared" si="4"/>
        <v>251284</v>
      </c>
      <c r="P28" s="65">
        <f t="shared" si="5"/>
        <v>4.5999999999999996</v>
      </c>
      <c r="Q28" s="31" t="s">
        <v>52</v>
      </c>
    </row>
    <row r="29" spans="1:17" s="4" customFormat="1" x14ac:dyDescent="0.45">
      <c r="A29" s="1"/>
      <c r="B29" s="1"/>
      <c r="C29" s="38"/>
      <c r="D29" s="47" t="s">
        <v>53</v>
      </c>
      <c r="E29" s="59">
        <v>21354156</v>
      </c>
      <c r="F29" s="60">
        <v>-6250</v>
      </c>
      <c r="G29" s="59">
        <f t="shared" si="0"/>
        <v>21347906</v>
      </c>
      <c r="H29" s="59">
        <v>12029279</v>
      </c>
      <c r="I29" s="60">
        <v>0</v>
      </c>
      <c r="J29" s="59">
        <f t="shared" si="1"/>
        <v>12029279</v>
      </c>
      <c r="K29" s="62">
        <f t="shared" si="2"/>
        <v>9318627</v>
      </c>
      <c r="L29" s="62">
        <v>0</v>
      </c>
      <c r="M29" s="63">
        <f t="shared" si="3"/>
        <v>9318627</v>
      </c>
      <c r="N29" s="66">
        <v>9154885</v>
      </c>
      <c r="O29" s="59">
        <f t="shared" si="4"/>
        <v>163742</v>
      </c>
      <c r="P29" s="65">
        <f t="shared" si="5"/>
        <v>1.8</v>
      </c>
      <c r="Q29" s="31" t="s">
        <v>54</v>
      </c>
    </row>
    <row r="30" spans="1:17" s="4" customFormat="1" x14ac:dyDescent="0.45">
      <c r="A30" s="1"/>
      <c r="B30" s="1"/>
      <c r="C30" s="38"/>
      <c r="D30" s="47" t="s">
        <v>102</v>
      </c>
      <c r="E30" s="59">
        <v>24180148</v>
      </c>
      <c r="F30" s="60">
        <v>-9200</v>
      </c>
      <c r="G30" s="59">
        <f t="shared" si="0"/>
        <v>24170948</v>
      </c>
      <c r="H30" s="59">
        <v>15933194</v>
      </c>
      <c r="I30" s="60">
        <v>0</v>
      </c>
      <c r="J30" s="59">
        <f t="shared" si="1"/>
        <v>15933194</v>
      </c>
      <c r="K30" s="62">
        <f t="shared" si="2"/>
        <v>8237754</v>
      </c>
      <c r="L30" s="62">
        <v>0</v>
      </c>
      <c r="M30" s="63">
        <f t="shared" si="3"/>
        <v>8237754</v>
      </c>
      <c r="N30" s="66">
        <v>7827957</v>
      </c>
      <c r="O30" s="59">
        <f t="shared" si="4"/>
        <v>409797</v>
      </c>
      <c r="P30" s="65">
        <f t="shared" si="5"/>
        <v>5.2</v>
      </c>
      <c r="Q30" s="31" t="s">
        <v>55</v>
      </c>
    </row>
    <row r="31" spans="1:17" s="4" customFormat="1" ht="12" customHeight="1" x14ac:dyDescent="0.45">
      <c r="A31" s="1"/>
      <c r="B31" s="1"/>
      <c r="C31" s="38" t="str">
        <f>IF(K31&lt;0,"超","")</f>
        <v/>
      </c>
      <c r="D31" s="47" t="s">
        <v>86</v>
      </c>
      <c r="E31" s="59">
        <v>16232207</v>
      </c>
      <c r="F31" s="60">
        <v>16250</v>
      </c>
      <c r="G31" s="59">
        <f t="shared" si="0"/>
        <v>16248457</v>
      </c>
      <c r="H31" s="59">
        <v>15221728</v>
      </c>
      <c r="I31" s="60">
        <v>0</v>
      </c>
      <c r="J31" s="59">
        <f t="shared" si="1"/>
        <v>15221728</v>
      </c>
      <c r="K31" s="62">
        <f t="shared" si="2"/>
        <v>1026729</v>
      </c>
      <c r="L31" s="60">
        <v>0</v>
      </c>
      <c r="M31" s="63">
        <f t="shared" si="3"/>
        <v>1026729</v>
      </c>
      <c r="N31" s="67">
        <v>1242497</v>
      </c>
      <c r="O31" s="59">
        <f t="shared" si="4"/>
        <v>-215768</v>
      </c>
      <c r="P31" s="70">
        <f t="shared" si="5"/>
        <v>-17.399999999999999</v>
      </c>
      <c r="Q31" s="31" t="s">
        <v>56</v>
      </c>
    </row>
    <row r="32" spans="1:17" s="4" customFormat="1" x14ac:dyDescent="0.45">
      <c r="A32" s="1"/>
      <c r="B32" s="1"/>
      <c r="C32" s="38"/>
      <c r="D32" s="47" t="s">
        <v>103</v>
      </c>
      <c r="E32" s="59">
        <v>11602390</v>
      </c>
      <c r="F32" s="60">
        <v>6740</v>
      </c>
      <c r="G32" s="59">
        <f t="shared" si="0"/>
        <v>11609130</v>
      </c>
      <c r="H32" s="59">
        <v>9089710</v>
      </c>
      <c r="I32" s="60">
        <v>1592</v>
      </c>
      <c r="J32" s="59">
        <f t="shared" si="1"/>
        <v>9091302</v>
      </c>
      <c r="K32" s="62">
        <f t="shared" si="2"/>
        <v>2517828</v>
      </c>
      <c r="L32" s="62">
        <v>0</v>
      </c>
      <c r="M32" s="63">
        <f t="shared" si="3"/>
        <v>2517828</v>
      </c>
      <c r="N32" s="66">
        <v>2597877</v>
      </c>
      <c r="O32" s="59">
        <f t="shared" si="4"/>
        <v>-80049</v>
      </c>
      <c r="P32" s="65">
        <f t="shared" si="5"/>
        <v>-3.1</v>
      </c>
      <c r="Q32" s="31" t="s">
        <v>57</v>
      </c>
    </row>
    <row r="33" spans="1:18" s="4" customFormat="1" x14ac:dyDescent="0.45">
      <c r="A33" s="1"/>
      <c r="B33" s="1"/>
      <c r="C33" s="38"/>
      <c r="D33" s="47" t="s">
        <v>58</v>
      </c>
      <c r="E33" s="59">
        <v>12698448</v>
      </c>
      <c r="F33" s="60">
        <v>31972</v>
      </c>
      <c r="G33" s="59">
        <f t="shared" si="0"/>
        <v>12730420</v>
      </c>
      <c r="H33" s="59">
        <v>7605288</v>
      </c>
      <c r="I33" s="60">
        <v>14049</v>
      </c>
      <c r="J33" s="59">
        <f t="shared" si="1"/>
        <v>7619337</v>
      </c>
      <c r="K33" s="62">
        <f t="shared" si="2"/>
        <v>5111083</v>
      </c>
      <c r="L33" s="62">
        <v>0</v>
      </c>
      <c r="M33" s="63">
        <f t="shared" si="3"/>
        <v>5111083</v>
      </c>
      <c r="N33" s="66">
        <v>4992653</v>
      </c>
      <c r="O33" s="59">
        <f t="shared" si="4"/>
        <v>118430</v>
      </c>
      <c r="P33" s="65">
        <f t="shared" si="5"/>
        <v>2.4</v>
      </c>
      <c r="Q33" s="31" t="s">
        <v>59</v>
      </c>
      <c r="R33" s="1"/>
    </row>
    <row r="34" spans="1:18" s="4" customFormat="1" x14ac:dyDescent="0.45">
      <c r="A34" s="1"/>
      <c r="B34" s="1"/>
      <c r="C34" s="38"/>
      <c r="D34" s="47" t="s">
        <v>60</v>
      </c>
      <c r="E34" s="59">
        <v>93423931</v>
      </c>
      <c r="F34" s="60">
        <v>0</v>
      </c>
      <c r="G34" s="59">
        <f t="shared" si="0"/>
        <v>93423931</v>
      </c>
      <c r="H34" s="59">
        <v>68727102</v>
      </c>
      <c r="I34" s="60">
        <v>0</v>
      </c>
      <c r="J34" s="59">
        <f t="shared" si="1"/>
        <v>68727102</v>
      </c>
      <c r="K34" s="62">
        <f t="shared" si="2"/>
        <v>24696829</v>
      </c>
      <c r="L34" s="62">
        <v>0</v>
      </c>
      <c r="M34" s="63">
        <f t="shared" si="3"/>
        <v>24696829</v>
      </c>
      <c r="N34" s="66">
        <v>23576430</v>
      </c>
      <c r="O34" s="59">
        <f t="shared" si="4"/>
        <v>1120399</v>
      </c>
      <c r="P34" s="65">
        <f t="shared" si="5"/>
        <v>4.8</v>
      </c>
      <c r="Q34" s="31" t="s">
        <v>61</v>
      </c>
      <c r="R34" s="1"/>
    </row>
    <row r="35" spans="1:18" s="4" customFormat="1" x14ac:dyDescent="0.45">
      <c r="A35" s="1"/>
      <c r="B35" s="1"/>
      <c r="C35" s="38"/>
      <c r="D35" s="47" t="s">
        <v>104</v>
      </c>
      <c r="E35" s="59">
        <v>11946471</v>
      </c>
      <c r="F35" s="60">
        <v>-125069</v>
      </c>
      <c r="G35" s="59">
        <f t="shared" si="0"/>
        <v>11821402</v>
      </c>
      <c r="H35" s="59">
        <v>8092275</v>
      </c>
      <c r="I35" s="60">
        <v>-13540</v>
      </c>
      <c r="J35" s="59">
        <f t="shared" si="1"/>
        <v>8078735</v>
      </c>
      <c r="K35" s="62">
        <f t="shared" si="2"/>
        <v>3742667</v>
      </c>
      <c r="L35" s="62">
        <v>0</v>
      </c>
      <c r="M35" s="63">
        <f t="shared" si="3"/>
        <v>3742667</v>
      </c>
      <c r="N35" s="66">
        <v>3753121</v>
      </c>
      <c r="O35" s="59">
        <f t="shared" si="4"/>
        <v>-10454</v>
      </c>
      <c r="P35" s="65">
        <f t="shared" si="5"/>
        <v>-0.3</v>
      </c>
      <c r="Q35" s="31" t="s">
        <v>62</v>
      </c>
      <c r="R35" s="1"/>
    </row>
    <row r="36" spans="1:18" s="4" customFormat="1" ht="13.5" customHeight="1" x14ac:dyDescent="0.45">
      <c r="A36" s="1"/>
      <c r="B36" s="1"/>
      <c r="C36" s="38"/>
      <c r="D36" s="47" t="s">
        <v>105</v>
      </c>
      <c r="E36" s="59">
        <v>11077704</v>
      </c>
      <c r="F36" s="60">
        <v>13888</v>
      </c>
      <c r="G36" s="59">
        <f t="shared" si="0"/>
        <v>11091592</v>
      </c>
      <c r="H36" s="59">
        <v>6347663</v>
      </c>
      <c r="I36" s="60">
        <v>1982</v>
      </c>
      <c r="J36" s="59">
        <f t="shared" si="1"/>
        <v>6349645</v>
      </c>
      <c r="K36" s="62">
        <f t="shared" si="2"/>
        <v>4741947</v>
      </c>
      <c r="L36" s="62">
        <v>0</v>
      </c>
      <c r="M36" s="63">
        <f t="shared" si="3"/>
        <v>4741947</v>
      </c>
      <c r="N36" s="66">
        <v>4583856</v>
      </c>
      <c r="O36" s="59">
        <f t="shared" si="4"/>
        <v>158091</v>
      </c>
      <c r="P36" s="65">
        <f t="shared" si="5"/>
        <v>3.4</v>
      </c>
      <c r="Q36" s="31" t="s">
        <v>63</v>
      </c>
      <c r="R36" s="1"/>
    </row>
    <row r="37" spans="1:18" s="4" customFormat="1" x14ac:dyDescent="0.45">
      <c r="A37" s="1"/>
      <c r="B37" s="1"/>
      <c r="C37" s="38"/>
      <c r="D37" s="47" t="s">
        <v>106</v>
      </c>
      <c r="E37" s="59">
        <v>13630908</v>
      </c>
      <c r="F37" s="60">
        <v>29</v>
      </c>
      <c r="G37" s="59">
        <f t="shared" si="0"/>
        <v>13630937</v>
      </c>
      <c r="H37" s="59">
        <v>9245357</v>
      </c>
      <c r="I37" s="60">
        <v>-1538</v>
      </c>
      <c r="J37" s="59">
        <f t="shared" si="1"/>
        <v>9243819</v>
      </c>
      <c r="K37" s="62">
        <f t="shared" si="2"/>
        <v>4387118</v>
      </c>
      <c r="L37" s="62">
        <v>0</v>
      </c>
      <c r="M37" s="63">
        <f t="shared" si="3"/>
        <v>4387118</v>
      </c>
      <c r="N37" s="66">
        <v>4283527</v>
      </c>
      <c r="O37" s="59">
        <f t="shared" si="4"/>
        <v>103591</v>
      </c>
      <c r="P37" s="65">
        <f t="shared" si="5"/>
        <v>2.4</v>
      </c>
      <c r="Q37" s="31" t="s">
        <v>64</v>
      </c>
      <c r="R37" s="1"/>
    </row>
    <row r="38" spans="1:18" s="4" customFormat="1" x14ac:dyDescent="0.45">
      <c r="A38" s="1"/>
      <c r="B38" s="1"/>
      <c r="C38" s="38"/>
      <c r="D38" s="47" t="s">
        <v>65</v>
      </c>
      <c r="E38" s="59">
        <v>11054215</v>
      </c>
      <c r="F38" s="60">
        <v>642</v>
      </c>
      <c r="G38" s="59">
        <f t="shared" si="0"/>
        <v>11054857</v>
      </c>
      <c r="H38" s="59">
        <v>7092292</v>
      </c>
      <c r="I38" s="60">
        <v>432</v>
      </c>
      <c r="J38" s="59">
        <f t="shared" si="1"/>
        <v>7092724</v>
      </c>
      <c r="K38" s="62">
        <f t="shared" si="2"/>
        <v>3962133</v>
      </c>
      <c r="L38" s="62">
        <v>0</v>
      </c>
      <c r="M38" s="63">
        <f t="shared" si="3"/>
        <v>3962133</v>
      </c>
      <c r="N38" s="66">
        <v>3803041</v>
      </c>
      <c r="O38" s="59">
        <f t="shared" si="4"/>
        <v>159092</v>
      </c>
      <c r="P38" s="65">
        <f t="shared" si="5"/>
        <v>4.2</v>
      </c>
      <c r="Q38" s="31" t="s">
        <v>66</v>
      </c>
      <c r="R38" s="1"/>
    </row>
    <row r="39" spans="1:18" s="4" customFormat="1" x14ac:dyDescent="0.45">
      <c r="A39" s="1"/>
      <c r="B39" s="1"/>
      <c r="C39" s="39"/>
      <c r="D39" s="48" t="s">
        <v>107</v>
      </c>
      <c r="E39" s="71">
        <v>10082631</v>
      </c>
      <c r="F39" s="72">
        <v>0</v>
      </c>
      <c r="G39" s="71">
        <f t="shared" si="0"/>
        <v>10082631</v>
      </c>
      <c r="H39" s="71">
        <v>5209638</v>
      </c>
      <c r="I39" s="72">
        <v>0</v>
      </c>
      <c r="J39" s="71">
        <f t="shared" si="1"/>
        <v>5209638</v>
      </c>
      <c r="K39" s="73">
        <f t="shared" si="2"/>
        <v>4872993</v>
      </c>
      <c r="L39" s="73">
        <v>0</v>
      </c>
      <c r="M39" s="74">
        <f>K39-L39</f>
        <v>4872993</v>
      </c>
      <c r="N39" s="75">
        <v>5018612</v>
      </c>
      <c r="O39" s="71">
        <f t="shared" si="4"/>
        <v>-145619</v>
      </c>
      <c r="P39" s="76">
        <f t="shared" si="5"/>
        <v>-2.9</v>
      </c>
      <c r="Q39" s="31" t="s">
        <v>67</v>
      </c>
      <c r="R39" s="1"/>
    </row>
    <row r="40" spans="1:18" s="4" customFormat="1" x14ac:dyDescent="0.45">
      <c r="A40" s="1"/>
      <c r="B40" s="1"/>
      <c r="C40" s="33"/>
      <c r="D40" s="44" t="s">
        <v>68</v>
      </c>
      <c r="E40" s="77">
        <f>SUM(E9:E39)</f>
        <v>925135081</v>
      </c>
      <c r="F40" s="77">
        <f t="shared" ref="F40:O40" si="6">SUM(F9:F39)</f>
        <v>92454</v>
      </c>
      <c r="G40" s="77">
        <f>SUM(G9:G39)</f>
        <v>925227535</v>
      </c>
      <c r="H40" s="77">
        <f>SUM(H9:H39)</f>
        <v>682090151</v>
      </c>
      <c r="I40" s="77">
        <f t="shared" si="6"/>
        <v>31520</v>
      </c>
      <c r="J40" s="77">
        <f t="shared" si="6"/>
        <v>682121671</v>
      </c>
      <c r="K40" s="77">
        <f t="shared" si="6"/>
        <v>243105864</v>
      </c>
      <c r="L40" s="77">
        <f t="shared" si="6"/>
        <v>0</v>
      </c>
      <c r="M40" s="78">
        <f t="shared" si="6"/>
        <v>243105864</v>
      </c>
      <c r="N40" s="79">
        <f t="shared" si="6"/>
        <v>231097156</v>
      </c>
      <c r="O40" s="80">
        <f t="shared" si="6"/>
        <v>12008708</v>
      </c>
      <c r="P40" s="81">
        <f t="shared" si="5"/>
        <v>5.2</v>
      </c>
      <c r="Q40" s="31" t="s">
        <v>69</v>
      </c>
      <c r="R40" s="1"/>
    </row>
    <row r="41" spans="1:18" s="4" customFormat="1" x14ac:dyDescent="0.45">
      <c r="A41" s="1"/>
      <c r="B41" s="1"/>
      <c r="C41" s="34"/>
      <c r="D41" s="44" t="s">
        <v>70</v>
      </c>
      <c r="E41" s="82">
        <f>0</f>
        <v>0</v>
      </c>
      <c r="F41" s="82">
        <f>0</f>
        <v>0</v>
      </c>
      <c r="G41" s="82">
        <f>0</f>
        <v>0</v>
      </c>
      <c r="H41" s="82">
        <f>0</f>
        <v>0</v>
      </c>
      <c r="I41" s="82">
        <f>0</f>
        <v>0</v>
      </c>
      <c r="J41" s="82">
        <f>0</f>
        <v>0</v>
      </c>
      <c r="K41" s="82">
        <f>0</f>
        <v>0</v>
      </c>
      <c r="L41" s="82">
        <f>0</f>
        <v>0</v>
      </c>
      <c r="M41" s="83">
        <f>0</f>
        <v>0</v>
      </c>
      <c r="N41" s="84">
        <f>0</f>
        <v>0</v>
      </c>
      <c r="O41" s="82">
        <f>0</f>
        <v>0</v>
      </c>
      <c r="P41" s="81" t="str">
        <f>"-"&amp;" "</f>
        <v xml:space="preserve">- </v>
      </c>
      <c r="Q41" s="31" t="s">
        <v>71</v>
      </c>
      <c r="R41" s="1"/>
    </row>
    <row r="42" spans="1:18" s="4" customFormat="1" ht="15" thickBot="1" x14ac:dyDescent="0.5">
      <c r="A42" s="1"/>
      <c r="B42" s="1"/>
      <c r="C42" s="117" t="s">
        <v>72</v>
      </c>
      <c r="D42" s="118"/>
      <c r="E42" s="85">
        <f>SUM(E40:E41)</f>
        <v>925135081</v>
      </c>
      <c r="F42" s="85">
        <f t="shared" ref="F42:O42" si="7">SUM(F40:F41)</f>
        <v>92454</v>
      </c>
      <c r="G42" s="85">
        <f t="shared" si="7"/>
        <v>925227535</v>
      </c>
      <c r="H42" s="85">
        <f t="shared" si="7"/>
        <v>682090151</v>
      </c>
      <c r="I42" s="85">
        <f t="shared" si="7"/>
        <v>31520</v>
      </c>
      <c r="J42" s="85">
        <f t="shared" si="7"/>
        <v>682121671</v>
      </c>
      <c r="K42" s="85">
        <f t="shared" si="7"/>
        <v>243105864</v>
      </c>
      <c r="L42" s="85">
        <f t="shared" si="7"/>
        <v>0</v>
      </c>
      <c r="M42" s="86">
        <f t="shared" si="7"/>
        <v>243105864</v>
      </c>
      <c r="N42" s="87">
        <f t="shared" si="7"/>
        <v>231097156</v>
      </c>
      <c r="O42" s="88">
        <f t="shared" si="7"/>
        <v>12008708</v>
      </c>
      <c r="P42" s="89">
        <f t="shared" si="5"/>
        <v>5.2</v>
      </c>
      <c r="Q42" s="31" t="s">
        <v>117</v>
      </c>
      <c r="R42" s="1"/>
    </row>
    <row r="43" spans="1:18" s="4" customFormat="1" ht="15" thickTop="1" x14ac:dyDescent="0.45">
      <c r="A43" s="1"/>
      <c r="B43" s="1"/>
      <c r="C43" s="40"/>
      <c r="D43" s="49" t="s">
        <v>108</v>
      </c>
      <c r="E43" s="90">
        <v>6321838</v>
      </c>
      <c r="F43" s="91">
        <v>0</v>
      </c>
      <c r="G43" s="90">
        <f>E43+F43</f>
        <v>6321838</v>
      </c>
      <c r="H43" s="90">
        <v>4166198</v>
      </c>
      <c r="I43" s="91">
        <v>0</v>
      </c>
      <c r="J43" s="92">
        <f>H43+I43</f>
        <v>4166198</v>
      </c>
      <c r="K43" s="90">
        <f>G43-J43</f>
        <v>2155640</v>
      </c>
      <c r="L43" s="90">
        <v>0</v>
      </c>
      <c r="M43" s="93">
        <f>K43-L43</f>
        <v>2155640</v>
      </c>
      <c r="N43" s="94">
        <v>1867550</v>
      </c>
      <c r="O43" s="92">
        <f>M43-N43</f>
        <v>288090</v>
      </c>
      <c r="P43" s="95">
        <f t="shared" si="5"/>
        <v>15.4</v>
      </c>
      <c r="Q43" s="31" t="s">
        <v>73</v>
      </c>
      <c r="R43" s="1"/>
    </row>
    <row r="44" spans="1:18" s="4" customFormat="1" x14ac:dyDescent="0.45">
      <c r="A44" s="1"/>
      <c r="B44" s="1"/>
      <c r="C44" s="41"/>
      <c r="D44" s="50" t="s">
        <v>109</v>
      </c>
      <c r="E44" s="62">
        <v>4558885</v>
      </c>
      <c r="F44" s="60">
        <v>57707</v>
      </c>
      <c r="G44" s="62">
        <f t="shared" ref="G44:G52" si="8">E44+F44</f>
        <v>4616592</v>
      </c>
      <c r="H44" s="62">
        <v>1781988</v>
      </c>
      <c r="I44" s="60">
        <v>0</v>
      </c>
      <c r="J44" s="59">
        <f t="shared" ref="J44:J52" si="9">H44+I44</f>
        <v>1781988</v>
      </c>
      <c r="K44" s="62">
        <f t="shared" ref="K44:K52" si="10">G44-J44</f>
        <v>2834604</v>
      </c>
      <c r="L44" s="62">
        <v>0</v>
      </c>
      <c r="M44" s="63">
        <f t="shared" ref="M44:M47" si="11">K44-L44</f>
        <v>2834604</v>
      </c>
      <c r="N44" s="66">
        <v>2620116</v>
      </c>
      <c r="O44" s="59">
        <f t="shared" ref="O44:O52" si="12">M44-N44</f>
        <v>214488</v>
      </c>
      <c r="P44" s="65">
        <f t="shared" si="5"/>
        <v>8.1999999999999993</v>
      </c>
      <c r="Q44" s="31" t="s">
        <v>74</v>
      </c>
      <c r="R44" s="1"/>
    </row>
    <row r="45" spans="1:18" s="4" customFormat="1" x14ac:dyDescent="0.45">
      <c r="A45" s="1"/>
      <c r="B45" s="1"/>
      <c r="C45" s="41"/>
      <c r="D45" s="50" t="s">
        <v>110</v>
      </c>
      <c r="E45" s="62">
        <v>3438898</v>
      </c>
      <c r="F45" s="60">
        <v>36750</v>
      </c>
      <c r="G45" s="62">
        <f t="shared" si="8"/>
        <v>3475648</v>
      </c>
      <c r="H45" s="62">
        <v>1130817</v>
      </c>
      <c r="I45" s="60">
        <v>-663</v>
      </c>
      <c r="J45" s="59">
        <f t="shared" si="9"/>
        <v>1130154</v>
      </c>
      <c r="K45" s="62">
        <f t="shared" si="10"/>
        <v>2345494</v>
      </c>
      <c r="L45" s="62">
        <v>0</v>
      </c>
      <c r="M45" s="63">
        <f t="shared" si="11"/>
        <v>2345494</v>
      </c>
      <c r="N45" s="66">
        <v>2189334</v>
      </c>
      <c r="O45" s="59">
        <f t="shared" si="12"/>
        <v>156160</v>
      </c>
      <c r="P45" s="65">
        <f t="shared" si="5"/>
        <v>7.1</v>
      </c>
      <c r="Q45" s="31" t="s">
        <v>75</v>
      </c>
      <c r="R45" s="1"/>
    </row>
    <row r="46" spans="1:18" s="4" customFormat="1" x14ac:dyDescent="0.45">
      <c r="A46" s="1"/>
      <c r="B46" s="1"/>
      <c r="C46" s="41"/>
      <c r="D46" s="50" t="s">
        <v>111</v>
      </c>
      <c r="E46" s="62">
        <v>4015289</v>
      </c>
      <c r="F46" s="60">
        <v>2300</v>
      </c>
      <c r="G46" s="62">
        <f t="shared" si="8"/>
        <v>4017589</v>
      </c>
      <c r="H46" s="62">
        <v>2140112</v>
      </c>
      <c r="I46" s="60">
        <v>0</v>
      </c>
      <c r="J46" s="59">
        <f t="shared" si="9"/>
        <v>2140112</v>
      </c>
      <c r="K46" s="62">
        <f t="shared" si="10"/>
        <v>1877477</v>
      </c>
      <c r="L46" s="62">
        <v>0</v>
      </c>
      <c r="M46" s="63">
        <f t="shared" si="11"/>
        <v>1877477</v>
      </c>
      <c r="N46" s="66">
        <v>1778591</v>
      </c>
      <c r="O46" s="59">
        <f t="shared" si="12"/>
        <v>98886</v>
      </c>
      <c r="P46" s="65">
        <f t="shared" si="5"/>
        <v>5.6</v>
      </c>
      <c r="Q46" s="31" t="s">
        <v>76</v>
      </c>
      <c r="R46" s="1"/>
    </row>
    <row r="47" spans="1:18" s="4" customFormat="1" x14ac:dyDescent="0.45">
      <c r="A47" s="1"/>
      <c r="B47" s="1"/>
      <c r="C47" s="41"/>
      <c r="D47" s="50" t="s">
        <v>112</v>
      </c>
      <c r="E47" s="62">
        <v>8012424</v>
      </c>
      <c r="F47" s="60">
        <v>-7960</v>
      </c>
      <c r="G47" s="62">
        <f t="shared" si="8"/>
        <v>8004464</v>
      </c>
      <c r="H47" s="62">
        <v>4440863</v>
      </c>
      <c r="I47" s="60">
        <v>1360</v>
      </c>
      <c r="J47" s="59">
        <f t="shared" si="9"/>
        <v>4442223</v>
      </c>
      <c r="K47" s="62">
        <f t="shared" si="10"/>
        <v>3562241</v>
      </c>
      <c r="L47" s="62">
        <v>0</v>
      </c>
      <c r="M47" s="63">
        <f t="shared" si="11"/>
        <v>3562241</v>
      </c>
      <c r="N47" s="66">
        <v>3460666</v>
      </c>
      <c r="O47" s="59">
        <f t="shared" si="12"/>
        <v>101575</v>
      </c>
      <c r="P47" s="65">
        <f t="shared" si="5"/>
        <v>2.9</v>
      </c>
      <c r="Q47" s="31" t="s">
        <v>77</v>
      </c>
      <c r="R47" s="1"/>
    </row>
    <row r="48" spans="1:18" s="4" customFormat="1" x14ac:dyDescent="0.45">
      <c r="A48" s="1"/>
      <c r="B48" s="1"/>
      <c r="C48" s="42" t="str">
        <f>IF(K48&lt;0,"超","")</f>
        <v>超</v>
      </c>
      <c r="D48" s="50" t="s">
        <v>113</v>
      </c>
      <c r="E48" s="62">
        <v>2517433</v>
      </c>
      <c r="F48" s="60">
        <v>0</v>
      </c>
      <c r="G48" s="62">
        <f t="shared" si="8"/>
        <v>2517433</v>
      </c>
      <c r="H48" s="62">
        <v>3145469</v>
      </c>
      <c r="I48" s="60">
        <v>0</v>
      </c>
      <c r="J48" s="59">
        <f t="shared" si="9"/>
        <v>3145469</v>
      </c>
      <c r="K48" s="62">
        <f t="shared" si="10"/>
        <v>-628036</v>
      </c>
      <c r="L48" s="60">
        <v>0</v>
      </c>
      <c r="M48" s="96">
        <v>0</v>
      </c>
      <c r="N48" s="67">
        <v>0</v>
      </c>
      <c r="O48" s="67">
        <f t="shared" si="12"/>
        <v>0</v>
      </c>
      <c r="P48" s="97">
        <v>0</v>
      </c>
      <c r="Q48" s="31" t="s">
        <v>78</v>
      </c>
      <c r="R48" s="1"/>
    </row>
    <row r="49" spans="1:17" s="4" customFormat="1" x14ac:dyDescent="0.45">
      <c r="A49" s="1"/>
      <c r="B49" s="1"/>
      <c r="C49" s="41"/>
      <c r="D49" s="50" t="s">
        <v>114</v>
      </c>
      <c r="E49" s="62">
        <v>4034189</v>
      </c>
      <c r="F49" s="60">
        <v>3152</v>
      </c>
      <c r="G49" s="62">
        <f t="shared" si="8"/>
        <v>4037341</v>
      </c>
      <c r="H49" s="62">
        <v>1828600</v>
      </c>
      <c r="I49" s="60">
        <v>-5737</v>
      </c>
      <c r="J49" s="59">
        <f t="shared" si="9"/>
        <v>1822863</v>
      </c>
      <c r="K49" s="62">
        <f t="shared" si="10"/>
        <v>2214478</v>
      </c>
      <c r="L49" s="62">
        <v>0</v>
      </c>
      <c r="M49" s="63">
        <f>K49-L49</f>
        <v>2214478</v>
      </c>
      <c r="N49" s="66">
        <v>2160456</v>
      </c>
      <c r="O49" s="59">
        <f t="shared" si="12"/>
        <v>54022</v>
      </c>
      <c r="P49" s="65">
        <f t="shared" si="5"/>
        <v>2.5</v>
      </c>
      <c r="Q49" s="31" t="s">
        <v>79</v>
      </c>
    </row>
    <row r="50" spans="1:17" s="4" customFormat="1" x14ac:dyDescent="0.45">
      <c r="A50" s="1"/>
      <c r="B50" s="1"/>
      <c r="C50" s="41"/>
      <c r="D50" s="50" t="s">
        <v>115</v>
      </c>
      <c r="E50" s="62">
        <v>3092041</v>
      </c>
      <c r="F50" s="60">
        <v>-4730</v>
      </c>
      <c r="G50" s="62">
        <f t="shared" si="8"/>
        <v>3087311</v>
      </c>
      <c r="H50" s="62">
        <v>1409467</v>
      </c>
      <c r="I50" s="60">
        <v>-358</v>
      </c>
      <c r="J50" s="59">
        <f t="shared" si="9"/>
        <v>1409109</v>
      </c>
      <c r="K50" s="62">
        <f t="shared" si="10"/>
        <v>1678202</v>
      </c>
      <c r="L50" s="62">
        <v>0</v>
      </c>
      <c r="M50" s="63">
        <f t="shared" ref="M50:M52" si="13">K50-L50</f>
        <v>1678202</v>
      </c>
      <c r="N50" s="66">
        <v>1778108</v>
      </c>
      <c r="O50" s="59">
        <f t="shared" si="12"/>
        <v>-99906</v>
      </c>
      <c r="P50" s="65">
        <f t="shared" si="5"/>
        <v>-5.6</v>
      </c>
      <c r="Q50" s="31" t="s">
        <v>80</v>
      </c>
    </row>
    <row r="51" spans="1:17" s="4" customFormat="1" x14ac:dyDescent="0.45">
      <c r="A51" s="1"/>
      <c r="B51" s="1"/>
      <c r="C51" s="41"/>
      <c r="D51" s="50" t="s">
        <v>116</v>
      </c>
      <c r="E51" s="62">
        <v>3903332</v>
      </c>
      <c r="F51" s="60">
        <v>18895</v>
      </c>
      <c r="G51" s="62">
        <f t="shared" si="8"/>
        <v>3922227</v>
      </c>
      <c r="H51" s="62">
        <v>1623118</v>
      </c>
      <c r="I51" s="60">
        <v>1280</v>
      </c>
      <c r="J51" s="59">
        <f t="shared" si="9"/>
        <v>1624398</v>
      </c>
      <c r="K51" s="62">
        <f t="shared" si="10"/>
        <v>2297829</v>
      </c>
      <c r="L51" s="62">
        <v>0</v>
      </c>
      <c r="M51" s="63">
        <f t="shared" si="13"/>
        <v>2297829</v>
      </c>
      <c r="N51" s="66">
        <v>2240712</v>
      </c>
      <c r="O51" s="59">
        <f t="shared" si="12"/>
        <v>57117</v>
      </c>
      <c r="P51" s="65">
        <f t="shared" si="5"/>
        <v>2.5</v>
      </c>
      <c r="Q51" s="31" t="s">
        <v>81</v>
      </c>
    </row>
    <row r="52" spans="1:17" s="4" customFormat="1" x14ac:dyDescent="0.45">
      <c r="A52" s="1"/>
      <c r="B52" s="1"/>
      <c r="C52" s="43"/>
      <c r="D52" s="51" t="s">
        <v>82</v>
      </c>
      <c r="E52" s="73">
        <v>2150876</v>
      </c>
      <c r="F52" s="72">
        <v>54823</v>
      </c>
      <c r="G52" s="73">
        <f t="shared" si="8"/>
        <v>2205699</v>
      </c>
      <c r="H52" s="73">
        <v>534153</v>
      </c>
      <c r="I52" s="72">
        <v>-50</v>
      </c>
      <c r="J52" s="71">
        <f t="shared" si="9"/>
        <v>534103</v>
      </c>
      <c r="K52" s="73">
        <f t="shared" si="10"/>
        <v>1671596</v>
      </c>
      <c r="L52" s="73">
        <v>0</v>
      </c>
      <c r="M52" s="74">
        <f t="shared" si="13"/>
        <v>1671596</v>
      </c>
      <c r="N52" s="75">
        <v>1586066</v>
      </c>
      <c r="O52" s="71">
        <f t="shared" si="12"/>
        <v>85530</v>
      </c>
      <c r="P52" s="76">
        <f t="shared" si="5"/>
        <v>5.4</v>
      </c>
      <c r="Q52" s="31" t="s">
        <v>83</v>
      </c>
    </row>
    <row r="53" spans="1:17" s="4" customFormat="1" x14ac:dyDescent="0.45">
      <c r="A53" s="1"/>
      <c r="B53" s="1"/>
      <c r="C53" s="33"/>
      <c r="D53" s="44" t="s">
        <v>68</v>
      </c>
      <c r="E53" s="77">
        <f>SUM(E43:E47,E49:E52)</f>
        <v>39527772</v>
      </c>
      <c r="F53" s="77">
        <f>SUM(F43:F47,F49:F52)</f>
        <v>160937</v>
      </c>
      <c r="G53" s="77">
        <f t="shared" ref="G53:N53" si="14">SUM(G43:G47,G49:G52)</f>
        <v>39688709</v>
      </c>
      <c r="H53" s="77">
        <f t="shared" si="14"/>
        <v>19055316</v>
      </c>
      <c r="I53" s="77">
        <f t="shared" si="14"/>
        <v>-4168</v>
      </c>
      <c r="J53" s="77">
        <f t="shared" si="14"/>
        <v>19051148</v>
      </c>
      <c r="K53" s="77">
        <f t="shared" si="14"/>
        <v>20637561</v>
      </c>
      <c r="L53" s="77">
        <f t="shared" si="14"/>
        <v>0</v>
      </c>
      <c r="M53" s="78">
        <f t="shared" si="14"/>
        <v>20637561</v>
      </c>
      <c r="N53" s="79">
        <f t="shared" si="14"/>
        <v>19681599</v>
      </c>
      <c r="O53" s="77">
        <f>SUM(O43:O47,O49:O52)</f>
        <v>955962</v>
      </c>
      <c r="P53" s="98">
        <f t="shared" si="5"/>
        <v>4.9000000000000004</v>
      </c>
      <c r="Q53" s="31" t="s">
        <v>69</v>
      </c>
    </row>
    <row r="54" spans="1:17" s="4" customFormat="1" x14ac:dyDescent="0.45">
      <c r="A54" s="1"/>
      <c r="B54" s="1"/>
      <c r="C54" s="34"/>
      <c r="D54" s="44" t="s">
        <v>70</v>
      </c>
      <c r="E54" s="77">
        <f>E48</f>
        <v>2517433</v>
      </c>
      <c r="F54" s="82">
        <f t="shared" ref="F54:O54" si="15">F48</f>
        <v>0</v>
      </c>
      <c r="G54" s="77">
        <f>E54+F54</f>
        <v>2517433</v>
      </c>
      <c r="H54" s="77">
        <f t="shared" si="15"/>
        <v>3145469</v>
      </c>
      <c r="I54" s="82">
        <f t="shared" si="15"/>
        <v>0</v>
      </c>
      <c r="J54" s="77">
        <f>H54+I54</f>
        <v>3145469</v>
      </c>
      <c r="K54" s="77">
        <f>G54-J54</f>
        <v>-628036</v>
      </c>
      <c r="L54" s="82">
        <f t="shared" si="15"/>
        <v>0</v>
      </c>
      <c r="M54" s="83">
        <f t="shared" si="15"/>
        <v>0</v>
      </c>
      <c r="N54" s="84">
        <f t="shared" si="15"/>
        <v>0</v>
      </c>
      <c r="O54" s="82">
        <f t="shared" si="15"/>
        <v>0</v>
      </c>
      <c r="P54" s="81" t="str">
        <f>"-"&amp;" "</f>
        <v xml:space="preserve">- </v>
      </c>
      <c r="Q54" s="31" t="s">
        <v>71</v>
      </c>
    </row>
    <row r="55" spans="1:17" s="4" customFormat="1" ht="15" thickBot="1" x14ac:dyDescent="0.5">
      <c r="A55" s="1"/>
      <c r="B55" s="1"/>
      <c r="C55" s="115" t="s">
        <v>127</v>
      </c>
      <c r="D55" s="116"/>
      <c r="E55" s="85">
        <f>SUM(E53:E54)</f>
        <v>42045205</v>
      </c>
      <c r="F55" s="85">
        <f t="shared" ref="F55:O55" si="16">SUM(F53:F54)</f>
        <v>160937</v>
      </c>
      <c r="G55" s="85">
        <f t="shared" si="16"/>
        <v>42206142</v>
      </c>
      <c r="H55" s="85">
        <f t="shared" si="16"/>
        <v>22200785</v>
      </c>
      <c r="I55" s="85">
        <f t="shared" si="16"/>
        <v>-4168</v>
      </c>
      <c r="J55" s="85">
        <f t="shared" si="16"/>
        <v>22196617</v>
      </c>
      <c r="K55" s="85">
        <f>G55-J55</f>
        <v>20009525</v>
      </c>
      <c r="L55" s="85">
        <f t="shared" si="16"/>
        <v>0</v>
      </c>
      <c r="M55" s="86">
        <f t="shared" si="16"/>
        <v>20637561</v>
      </c>
      <c r="N55" s="87">
        <f t="shared" si="16"/>
        <v>19681599</v>
      </c>
      <c r="O55" s="99">
        <f t="shared" si="16"/>
        <v>955962</v>
      </c>
      <c r="P55" s="100">
        <f t="shared" si="5"/>
        <v>4.9000000000000004</v>
      </c>
      <c r="Q55" s="31" t="s">
        <v>84</v>
      </c>
    </row>
    <row r="56" spans="1:17" s="4" customFormat="1" ht="15" thickTop="1" x14ac:dyDescent="0.45">
      <c r="A56" s="1"/>
      <c r="B56" s="1"/>
      <c r="C56" s="35"/>
      <c r="D56" s="45" t="s">
        <v>68</v>
      </c>
      <c r="E56" s="101">
        <f>E40+E53</f>
        <v>964662853</v>
      </c>
      <c r="F56" s="101">
        <f>F40+F53</f>
        <v>253391</v>
      </c>
      <c r="G56" s="101">
        <f t="shared" ref="F56:O57" si="17">G40+G53</f>
        <v>964916244</v>
      </c>
      <c r="H56" s="101">
        <f t="shared" si="17"/>
        <v>701145467</v>
      </c>
      <c r="I56" s="101">
        <f t="shared" si="17"/>
        <v>27352</v>
      </c>
      <c r="J56" s="101">
        <f t="shared" si="17"/>
        <v>701172819</v>
      </c>
      <c r="K56" s="101">
        <f t="shared" si="17"/>
        <v>263743425</v>
      </c>
      <c r="L56" s="101">
        <f t="shared" si="17"/>
        <v>0</v>
      </c>
      <c r="M56" s="102">
        <f t="shared" si="17"/>
        <v>263743425</v>
      </c>
      <c r="N56" s="103">
        <f t="shared" si="17"/>
        <v>250778755</v>
      </c>
      <c r="O56" s="104">
        <f t="shared" si="17"/>
        <v>12964670</v>
      </c>
      <c r="P56" s="105">
        <f t="shared" si="5"/>
        <v>5.2</v>
      </c>
      <c r="Q56" s="31" t="s">
        <v>69</v>
      </c>
    </row>
    <row r="57" spans="1:17" s="4" customFormat="1" x14ac:dyDescent="0.45">
      <c r="A57" s="1"/>
      <c r="B57" s="1"/>
      <c r="C57" s="34"/>
      <c r="D57" s="44" t="s">
        <v>70</v>
      </c>
      <c r="E57" s="77">
        <f>E41+E54</f>
        <v>2517433</v>
      </c>
      <c r="F57" s="82">
        <f t="shared" si="17"/>
        <v>0</v>
      </c>
      <c r="G57" s="77">
        <f t="shared" si="17"/>
        <v>2517433</v>
      </c>
      <c r="H57" s="77">
        <f t="shared" si="17"/>
        <v>3145469</v>
      </c>
      <c r="I57" s="82">
        <f t="shared" si="17"/>
        <v>0</v>
      </c>
      <c r="J57" s="77">
        <f t="shared" si="17"/>
        <v>3145469</v>
      </c>
      <c r="K57" s="77">
        <f t="shared" si="17"/>
        <v>-628036</v>
      </c>
      <c r="L57" s="82">
        <f t="shared" si="17"/>
        <v>0</v>
      </c>
      <c r="M57" s="83">
        <f t="shared" si="17"/>
        <v>0</v>
      </c>
      <c r="N57" s="84">
        <f t="shared" si="17"/>
        <v>0</v>
      </c>
      <c r="O57" s="82">
        <f t="shared" si="17"/>
        <v>0</v>
      </c>
      <c r="P57" s="81" t="str">
        <f>"-"&amp;" "</f>
        <v xml:space="preserve">- </v>
      </c>
      <c r="Q57" s="31" t="s">
        <v>71</v>
      </c>
    </row>
    <row r="58" spans="1:17" s="4" customFormat="1" ht="15" thickBot="1" x14ac:dyDescent="0.5">
      <c r="A58" s="1"/>
      <c r="B58" s="1"/>
      <c r="C58" s="117" t="s">
        <v>85</v>
      </c>
      <c r="D58" s="118"/>
      <c r="E58" s="85">
        <f>SUM(E56:E57)</f>
        <v>967180286</v>
      </c>
      <c r="F58" s="85">
        <f t="shared" ref="F58:O58" si="18">SUM(F56:F57)</f>
        <v>253391</v>
      </c>
      <c r="G58" s="85">
        <f t="shared" si="18"/>
        <v>967433677</v>
      </c>
      <c r="H58" s="85">
        <f>SUM(H56:H57)</f>
        <v>704290936</v>
      </c>
      <c r="I58" s="85">
        <f t="shared" si="18"/>
        <v>27352</v>
      </c>
      <c r="J58" s="85">
        <f t="shared" si="18"/>
        <v>704318288</v>
      </c>
      <c r="K58" s="85">
        <f>G58-J58</f>
        <v>263115389</v>
      </c>
      <c r="L58" s="85">
        <f t="shared" si="18"/>
        <v>0</v>
      </c>
      <c r="M58" s="86">
        <f t="shared" si="18"/>
        <v>263743425</v>
      </c>
      <c r="N58" s="87">
        <f t="shared" si="18"/>
        <v>250778755</v>
      </c>
      <c r="O58" s="88">
        <f t="shared" si="18"/>
        <v>12964670</v>
      </c>
      <c r="P58" s="106">
        <f t="shared" si="5"/>
        <v>5.2</v>
      </c>
      <c r="Q58" s="31" t="s">
        <v>118</v>
      </c>
    </row>
    <row r="59" spans="1:17" s="4" customFormat="1" ht="15" thickTop="1" x14ac:dyDescent="0.45">
      <c r="A59" s="1"/>
      <c r="B59" s="1"/>
      <c r="C59" s="35"/>
      <c r="D59" s="45" t="s">
        <v>68</v>
      </c>
      <c r="E59" s="101">
        <f>SUM(E6:E7,E56)</f>
        <v>1849003325</v>
      </c>
      <c r="F59" s="101">
        <f>SUM(F6:F7,F56)</f>
        <v>-65228</v>
      </c>
      <c r="G59" s="101">
        <f t="shared" ref="G59:O59" si="19">SUM(G6:G7,G56)</f>
        <v>1848938097</v>
      </c>
      <c r="H59" s="101">
        <f t="shared" si="19"/>
        <v>1494306586</v>
      </c>
      <c r="I59" s="101">
        <f t="shared" si="19"/>
        <v>47226</v>
      </c>
      <c r="J59" s="101">
        <f t="shared" si="19"/>
        <v>1494353812</v>
      </c>
      <c r="K59" s="101">
        <f t="shared" si="19"/>
        <v>354584285</v>
      </c>
      <c r="L59" s="101">
        <f>SUM(L6:L7,L56)</f>
        <v>0</v>
      </c>
      <c r="M59" s="102">
        <f t="shared" si="19"/>
        <v>354584285</v>
      </c>
      <c r="N59" s="103">
        <f t="shared" si="19"/>
        <v>337695540</v>
      </c>
      <c r="O59" s="104">
        <f t="shared" si="19"/>
        <v>16888745</v>
      </c>
      <c r="P59" s="107">
        <f t="shared" si="5"/>
        <v>5</v>
      </c>
      <c r="Q59" s="31" t="s">
        <v>69</v>
      </c>
    </row>
    <row r="60" spans="1:17" s="4" customFormat="1" x14ac:dyDescent="0.45">
      <c r="A60" s="1"/>
      <c r="B60" s="1"/>
      <c r="C60" s="34"/>
      <c r="D60" s="44" t="s">
        <v>70</v>
      </c>
      <c r="E60" s="77">
        <f>E57</f>
        <v>2517433</v>
      </c>
      <c r="F60" s="82">
        <f t="shared" ref="F60:O60" si="20">F57</f>
        <v>0</v>
      </c>
      <c r="G60" s="77">
        <f>E60+F60</f>
        <v>2517433</v>
      </c>
      <c r="H60" s="77">
        <f t="shared" si="20"/>
        <v>3145469</v>
      </c>
      <c r="I60" s="82">
        <f t="shared" si="20"/>
        <v>0</v>
      </c>
      <c r="J60" s="77">
        <f>H60+I60</f>
        <v>3145469</v>
      </c>
      <c r="K60" s="77">
        <f>G60-J60</f>
        <v>-628036</v>
      </c>
      <c r="L60" s="82">
        <f t="shared" si="20"/>
        <v>0</v>
      </c>
      <c r="M60" s="83">
        <f t="shared" si="20"/>
        <v>0</v>
      </c>
      <c r="N60" s="84">
        <f t="shared" si="20"/>
        <v>0</v>
      </c>
      <c r="O60" s="82">
        <f t="shared" si="20"/>
        <v>0</v>
      </c>
      <c r="P60" s="81" t="str">
        <f>"-"&amp;" "</f>
        <v xml:space="preserve">- </v>
      </c>
      <c r="Q60" s="31" t="s">
        <v>71</v>
      </c>
    </row>
    <row r="61" spans="1:17" s="4" customFormat="1" ht="18.600000000000001" customHeight="1" thickBot="1" x14ac:dyDescent="0.5">
      <c r="A61" s="1"/>
      <c r="B61" s="1"/>
      <c r="C61" s="113" t="s">
        <v>126</v>
      </c>
      <c r="D61" s="114"/>
      <c r="E61" s="108">
        <f>SUM(E59:E60)</f>
        <v>1851520758</v>
      </c>
      <c r="F61" s="108">
        <f t="shared" ref="F61:N61" si="21">SUM(F59:F60)</f>
        <v>-65228</v>
      </c>
      <c r="G61" s="108">
        <f t="shared" si="21"/>
        <v>1851455530</v>
      </c>
      <c r="H61" s="108">
        <f t="shared" si="21"/>
        <v>1497452055</v>
      </c>
      <c r="I61" s="108">
        <f t="shared" si="21"/>
        <v>47226</v>
      </c>
      <c r="J61" s="108">
        <f t="shared" si="21"/>
        <v>1497499281</v>
      </c>
      <c r="K61" s="108">
        <f>G61-J61</f>
        <v>353956249</v>
      </c>
      <c r="L61" s="108">
        <f t="shared" si="21"/>
        <v>0</v>
      </c>
      <c r="M61" s="109">
        <f t="shared" si="21"/>
        <v>354584285</v>
      </c>
      <c r="N61" s="110">
        <f t="shared" si="21"/>
        <v>337695540</v>
      </c>
      <c r="O61" s="111">
        <f>SUM(O59:O60)</f>
        <v>16888745</v>
      </c>
      <c r="P61" s="112">
        <f>ROUND(O61/N61*100,1)</f>
        <v>5</v>
      </c>
      <c r="Q61" s="31" t="s">
        <v>123</v>
      </c>
    </row>
    <row r="62" spans="1:17" x14ac:dyDescent="0.45">
      <c r="C62" s="36" t="s">
        <v>120</v>
      </c>
      <c r="D62" s="3"/>
      <c r="E62" s="3"/>
      <c r="F62" s="3"/>
    </row>
    <row r="63" spans="1:17" x14ac:dyDescent="0.45">
      <c r="C63" s="3" t="s">
        <v>119</v>
      </c>
      <c r="D63" s="3"/>
      <c r="E63" s="3"/>
      <c r="F63" s="3"/>
    </row>
    <row r="64" spans="1:17" x14ac:dyDescent="0.45">
      <c r="C64" s="3"/>
      <c r="D64" s="3"/>
      <c r="E64" s="3"/>
      <c r="F64" s="3"/>
    </row>
  </sheetData>
  <mergeCells count="7">
    <mergeCell ref="O2:P2"/>
    <mergeCell ref="H3:H4"/>
    <mergeCell ref="C61:D61"/>
    <mergeCell ref="C55:D55"/>
    <mergeCell ref="C42:D42"/>
    <mergeCell ref="C58:D58"/>
    <mergeCell ref="C1:E2"/>
  </mergeCells>
  <phoneticPr fontId="3"/>
  <printOptions horizontalCentered="1" verticalCentered="1"/>
  <pageMargins left="0.78740157480314965" right="0.27559055118110237" top="0.39370078740157483" bottom="0.23622047244094491" header="0.31496062992125984" footer="0.31496062992125984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決定額</vt:lpstr>
      <vt:lpstr>決定額!決定額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上田　紘己</cp:lastModifiedBy>
  <cp:lastPrinted>2024-02-07T01:20:21Z</cp:lastPrinted>
  <dcterms:created xsi:type="dcterms:W3CDTF">2022-01-25T03:04:55Z</dcterms:created>
  <dcterms:modified xsi:type="dcterms:W3CDTF">2024-03-21T01:40:41Z</dcterms:modified>
</cp:coreProperties>
</file>